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9630" windowHeight="5175" activeTab="7"/>
  </bookViews>
  <sheets>
    <sheet name="budget" sheetId="1" r:id="rId1"/>
    <sheet name="debts" sheetId="2" r:id="rId2"/>
    <sheet name="crops" sheetId="3" r:id="rId3"/>
    <sheet name="cattle" sheetId="4" r:id="rId4"/>
    <sheet name="sheep" sheetId="5" r:id="rId5"/>
    <sheet name="wool" sheetId="6" r:id="rId6"/>
    <sheet name="qraa" sheetId="7" r:id="rId7"/>
    <sheet name="Sheet2" sheetId="9" r:id="rId8"/>
    <sheet name="Sheet1" sheetId="8" r:id="rId9"/>
  </sheets>
  <externalReferences>
    <externalReference r:id="rId10"/>
  </externalReferences>
  <definedNames>
    <definedName name="AE">#REF!</definedName>
    <definedName name="CA">#REF!</definedName>
    <definedName name="CH">#REF!</definedName>
    <definedName name="costs">#REF!</definedName>
    <definedName name="FE">#REF!</definedName>
    <definedName name="gm1_">#REF!</definedName>
    <definedName name="HA">#REF!</definedName>
    <definedName name="IR">#REF!</definedName>
    <definedName name="MA">#REF!</definedName>
    <definedName name="OT">#REF!</definedName>
    <definedName name="RH">#REF!</definedName>
    <definedName name="SE">#REF!</definedName>
    <definedName name="varcost">#REF!</definedName>
  </definedNames>
  <calcPr calcId="125725"/>
</workbook>
</file>

<file path=xl/calcChain.xml><?xml version="1.0" encoding="utf-8"?>
<calcChain xmlns="http://schemas.openxmlformats.org/spreadsheetml/2006/main">
  <c r="K49" i="9"/>
  <c r="D43"/>
  <c r="D42"/>
  <c r="D41"/>
  <c r="D40"/>
  <c r="D39"/>
  <c r="D38"/>
  <c r="D37"/>
  <c r="K24"/>
  <c r="K23"/>
  <c r="K22"/>
  <c r="K21"/>
  <c r="K20"/>
  <c r="K19"/>
  <c r="F19"/>
  <c r="D19"/>
  <c r="K18"/>
  <c r="F18"/>
  <c r="D18"/>
  <c r="K17"/>
  <c r="F17"/>
  <c r="D17"/>
  <c r="E14"/>
  <c r="G14" s="1"/>
  <c r="K14" s="1"/>
  <c r="G13"/>
  <c r="K13" s="1"/>
  <c r="E13"/>
  <c r="E12"/>
  <c r="G12" s="1"/>
  <c r="K12" s="1"/>
  <c r="G11"/>
  <c r="K11" s="1"/>
  <c r="E11"/>
  <c r="E10"/>
  <c r="G10" s="1"/>
  <c r="K10" s="1"/>
  <c r="G9"/>
  <c r="K9" s="1"/>
  <c r="L14" s="1"/>
  <c r="E9"/>
  <c r="E9" i="1"/>
  <c r="G9"/>
  <c r="K9"/>
  <c r="E10"/>
  <c r="G10"/>
  <c r="K10"/>
  <c r="E11"/>
  <c r="G11"/>
  <c r="K11"/>
  <c r="E12"/>
  <c r="G12"/>
  <c r="K12"/>
  <c r="E13"/>
  <c r="G13"/>
  <c r="K13"/>
  <c r="E14"/>
  <c r="G14"/>
  <c r="K14"/>
  <c r="L14"/>
  <c r="D17"/>
  <c r="L7" i="7"/>
  <c r="F17" i="1"/>
  <c r="K17"/>
  <c r="L24" s="1"/>
  <c r="M26" s="1"/>
  <c r="D18"/>
  <c r="F18"/>
  <c r="K18"/>
  <c r="D19"/>
  <c r="L13" i="7" s="1"/>
  <c r="F19" i="1"/>
  <c r="K19"/>
  <c r="K20"/>
  <c r="K21"/>
  <c r="K22"/>
  <c r="K23"/>
  <c r="K24"/>
  <c r="D37"/>
  <c r="D38"/>
  <c r="D39"/>
  <c r="D40"/>
  <c r="D41"/>
  <c r="D42"/>
  <c r="D43"/>
  <c r="K49"/>
  <c r="F59" i="7" s="1"/>
  <c r="F65" s="1"/>
  <c r="J1" i="4"/>
  <c r="J20" s="1"/>
  <c r="G7"/>
  <c r="J7"/>
  <c r="K7"/>
  <c r="G8"/>
  <c r="J8"/>
  <c r="K8"/>
  <c r="C9"/>
  <c r="G9"/>
  <c r="J9"/>
  <c r="K9"/>
  <c r="G10"/>
  <c r="J10"/>
  <c r="K10"/>
  <c r="G11"/>
  <c r="J11"/>
  <c r="K11"/>
  <c r="G12"/>
  <c r="J12"/>
  <c r="K12"/>
  <c r="G13"/>
  <c r="J13"/>
  <c r="K13"/>
  <c r="G14"/>
  <c r="J14"/>
  <c r="K14"/>
  <c r="H16"/>
  <c r="I16"/>
  <c r="B17"/>
  <c r="C17"/>
  <c r="D17"/>
  <c r="E17"/>
  <c r="G17"/>
  <c r="H17"/>
  <c r="J17"/>
  <c r="E24"/>
  <c r="G24"/>
  <c r="J24"/>
  <c r="E25"/>
  <c r="G25"/>
  <c r="J25"/>
  <c r="E26"/>
  <c r="G26"/>
  <c r="J26"/>
  <c r="E27"/>
  <c r="G27"/>
  <c r="J27"/>
  <c r="E28"/>
  <c r="G28"/>
  <c r="J28"/>
  <c r="E29"/>
  <c r="G29"/>
  <c r="J29"/>
  <c r="E30"/>
  <c r="G30"/>
  <c r="J30"/>
  <c r="E31"/>
  <c r="G31"/>
  <c r="J31"/>
  <c r="G32"/>
  <c r="H32"/>
  <c r="J32"/>
  <c r="E39"/>
  <c r="G39"/>
  <c r="J39"/>
  <c r="E40"/>
  <c r="G40"/>
  <c r="J40"/>
  <c r="E41"/>
  <c r="G41"/>
  <c r="J41"/>
  <c r="E42"/>
  <c r="G42"/>
  <c r="J42"/>
  <c r="E43"/>
  <c r="G43"/>
  <c r="J43"/>
  <c r="E44"/>
  <c r="G44"/>
  <c r="J44"/>
  <c r="E45"/>
  <c r="G45"/>
  <c r="J45"/>
  <c r="E46"/>
  <c r="G46"/>
  <c r="J46"/>
  <c r="G47"/>
  <c r="H47"/>
  <c r="J47"/>
  <c r="K5" i="3"/>
  <c r="E9"/>
  <c r="E24"/>
  <c r="F9"/>
  <c r="G9"/>
  <c r="G24" s="1"/>
  <c r="H9"/>
  <c r="I9"/>
  <c r="I24"/>
  <c r="J9"/>
  <c r="E17"/>
  <c r="F17"/>
  <c r="G17"/>
  <c r="H17"/>
  <c r="I17"/>
  <c r="J17"/>
  <c r="K21"/>
  <c r="F24"/>
  <c r="H24"/>
  <c r="J24"/>
  <c r="E25"/>
  <c r="E27" s="1"/>
  <c r="F25"/>
  <c r="G25"/>
  <c r="H25"/>
  <c r="H26" s="1"/>
  <c r="I25"/>
  <c r="J25"/>
  <c r="J27" s="1"/>
  <c r="C26"/>
  <c r="E26"/>
  <c r="F26"/>
  <c r="G26"/>
  <c r="G33" s="1"/>
  <c r="I26"/>
  <c r="J26"/>
  <c r="C27"/>
  <c r="F27"/>
  <c r="G27"/>
  <c r="I27"/>
  <c r="C28"/>
  <c r="F28"/>
  <c r="G28"/>
  <c r="I28"/>
  <c r="C29"/>
  <c r="F29"/>
  <c r="G29"/>
  <c r="I29"/>
  <c r="C30"/>
  <c r="F30"/>
  <c r="G30"/>
  <c r="I30"/>
  <c r="C31"/>
  <c r="F31"/>
  <c r="G31"/>
  <c r="I31"/>
  <c r="C32"/>
  <c r="F32"/>
  <c r="G32"/>
  <c r="I32"/>
  <c r="I33"/>
  <c r="G3" i="2"/>
  <c r="H9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F34"/>
  <c r="G34"/>
  <c r="H34"/>
  <c r="I34"/>
  <c r="H42"/>
  <c r="C2" i="7"/>
  <c r="L2"/>
  <c r="K4" s="1"/>
  <c r="C3"/>
  <c r="F6"/>
  <c r="F7"/>
  <c r="K7"/>
  <c r="K37" s="1"/>
  <c r="K9"/>
  <c r="L9"/>
  <c r="F10"/>
  <c r="F12"/>
  <c r="K12"/>
  <c r="L12"/>
  <c r="F14"/>
  <c r="K15"/>
  <c r="L15"/>
  <c r="L16"/>
  <c r="F17"/>
  <c r="F19"/>
  <c r="L19"/>
  <c r="F20"/>
  <c r="I20"/>
  <c r="K20"/>
  <c r="L20"/>
  <c r="F21"/>
  <c r="L21"/>
  <c r="F22"/>
  <c r="I22"/>
  <c r="K22"/>
  <c r="L22"/>
  <c r="L23"/>
  <c r="I24"/>
  <c r="K24"/>
  <c r="L24"/>
  <c r="L25"/>
  <c r="F26"/>
  <c r="I26"/>
  <c r="K26"/>
  <c r="L26"/>
  <c r="F27"/>
  <c r="L27"/>
  <c r="I28"/>
  <c r="K28"/>
  <c r="L28"/>
  <c r="F30"/>
  <c r="F31"/>
  <c r="F32"/>
  <c r="F33"/>
  <c r="I33"/>
  <c r="K33"/>
  <c r="F34"/>
  <c r="I34"/>
  <c r="K34"/>
  <c r="I35"/>
  <c r="K35"/>
  <c r="F40"/>
  <c r="F45"/>
  <c r="K40"/>
  <c r="K43"/>
  <c r="K45" s="1"/>
  <c r="K66" s="1"/>
  <c r="F49"/>
  <c r="F56" s="1"/>
  <c r="K56"/>
  <c r="F64"/>
  <c r="J1" i="5"/>
  <c r="J20" s="1"/>
  <c r="G7"/>
  <c r="J7"/>
  <c r="K7"/>
  <c r="G8"/>
  <c r="J8"/>
  <c r="K8"/>
  <c r="C9"/>
  <c r="G9"/>
  <c r="J9"/>
  <c r="K9"/>
  <c r="G10"/>
  <c r="J10"/>
  <c r="K10"/>
  <c r="G11"/>
  <c r="J11"/>
  <c r="K11"/>
  <c r="G12"/>
  <c r="J12"/>
  <c r="K12"/>
  <c r="G13"/>
  <c r="J13"/>
  <c r="K13"/>
  <c r="G14"/>
  <c r="J14"/>
  <c r="K14"/>
  <c r="H16"/>
  <c r="I16"/>
  <c r="B17"/>
  <c r="C17"/>
  <c r="D17"/>
  <c r="E17"/>
  <c r="G17"/>
  <c r="H17"/>
  <c r="J17"/>
  <c r="E24"/>
  <c r="G24"/>
  <c r="J24"/>
  <c r="E25"/>
  <c r="G25"/>
  <c r="J25"/>
  <c r="E26"/>
  <c r="G26"/>
  <c r="J26"/>
  <c r="E27"/>
  <c r="G27"/>
  <c r="J27"/>
  <c r="E28"/>
  <c r="G28"/>
  <c r="J28"/>
  <c r="E29"/>
  <c r="G29"/>
  <c r="J29"/>
  <c r="E30"/>
  <c r="G30"/>
  <c r="J30"/>
  <c r="E31"/>
  <c r="G31"/>
  <c r="J31"/>
  <c r="G32"/>
  <c r="H32"/>
  <c r="J32"/>
  <c r="E39"/>
  <c r="G39"/>
  <c r="J39"/>
  <c r="E40"/>
  <c r="G40"/>
  <c r="J40"/>
  <c r="E41"/>
  <c r="G41"/>
  <c r="J41"/>
  <c r="E42"/>
  <c r="G42"/>
  <c r="J42"/>
  <c r="E43"/>
  <c r="G43"/>
  <c r="J43"/>
  <c r="E44"/>
  <c r="G44"/>
  <c r="J44"/>
  <c r="E45"/>
  <c r="G45"/>
  <c r="J45"/>
  <c r="E46"/>
  <c r="G46"/>
  <c r="J46"/>
  <c r="G47"/>
  <c r="H47"/>
  <c r="J47"/>
  <c r="L6" i="6"/>
  <c r="L7"/>
  <c r="L8"/>
  <c r="L9"/>
  <c r="L10"/>
  <c r="I11"/>
  <c r="L12"/>
  <c r="E16"/>
  <c r="J16"/>
  <c r="E17"/>
  <c r="J17"/>
  <c r="E18"/>
  <c r="J18"/>
  <c r="E19"/>
  <c r="J19"/>
  <c r="E20"/>
  <c r="J20"/>
  <c r="L20"/>
  <c r="L21"/>
  <c r="B28"/>
  <c r="F28"/>
  <c r="J28"/>
  <c r="B29"/>
  <c r="F29"/>
  <c r="J29"/>
  <c r="B30"/>
  <c r="F30"/>
  <c r="J30"/>
  <c r="B31"/>
  <c r="F31"/>
  <c r="F32"/>
  <c r="F33" i="3"/>
  <c r="J35" i="4"/>
  <c r="K26" i="3" l="1"/>
  <c r="K25"/>
  <c r="J35" i="5"/>
  <c r="J32" i="3"/>
  <c r="H32"/>
  <c r="E32"/>
  <c r="K32" s="1"/>
  <c r="J31"/>
  <c r="H31"/>
  <c r="E31"/>
  <c r="J30"/>
  <c r="H30"/>
  <c r="E30"/>
  <c r="K30" s="1"/>
  <c r="J29"/>
  <c r="H29"/>
  <c r="E29"/>
  <c r="J28"/>
  <c r="J33" s="1"/>
  <c r="H28"/>
  <c r="E28"/>
  <c r="K28" s="1"/>
  <c r="H27"/>
  <c r="H33" s="1"/>
  <c r="M26" i="9"/>
  <c r="L24"/>
  <c r="F4" i="7"/>
  <c r="K29" i="3" l="1"/>
  <c r="K31"/>
  <c r="K27"/>
  <c r="F39" i="9"/>
  <c r="F39" i="1"/>
  <c r="F25" i="7" s="1"/>
  <c r="F41" i="9"/>
  <c r="F41" i="1"/>
  <c r="F9" i="7" s="1"/>
  <c r="F43" i="9"/>
  <c r="F43" i="1"/>
  <c r="F11" i="7" s="1"/>
  <c r="F37" i="1"/>
  <c r="F37" i="9"/>
  <c r="E33" i="3"/>
  <c r="K33" s="1"/>
  <c r="F15" i="7" l="1"/>
  <c r="F42" i="9"/>
  <c r="F42" i="1"/>
  <c r="F16" i="7" s="1"/>
  <c r="F38" i="9"/>
  <c r="F38" i="1"/>
  <c r="F24" i="7" s="1"/>
  <c r="F40" i="9"/>
  <c r="F40" i="1"/>
  <c r="F13" i="7" s="1"/>
  <c r="F45" i="9"/>
  <c r="K51" s="1"/>
  <c r="L52" s="1"/>
  <c r="M54" s="1"/>
  <c r="M57" s="1"/>
  <c r="F37" i="7"/>
  <c r="F66" s="1"/>
  <c r="F67" s="1"/>
  <c r="F45" i="1" l="1"/>
  <c r="K51" s="1"/>
  <c r="L52" s="1"/>
  <c r="M54" s="1"/>
  <c r="M57" s="1"/>
  <c r="H38" i="2" s="1"/>
  <c r="H46" s="1"/>
</calcChain>
</file>

<file path=xl/sharedStrings.xml><?xml version="1.0" encoding="utf-8"?>
<sst xmlns="http://schemas.openxmlformats.org/spreadsheetml/2006/main" count="560" uniqueCount="280">
  <si>
    <t xml:space="preserve">BUDGET TO CALCULATE DEBT SERVICING ABILITY  </t>
  </si>
  <si>
    <t xml:space="preserve"> </t>
  </si>
  <si>
    <t>NAME  :</t>
  </si>
  <si>
    <t>Year:</t>
  </si>
  <si>
    <t>Goondiwindi</t>
  </si>
  <si>
    <t xml:space="preserve">INCOME TYPE  </t>
  </si>
  <si>
    <t>AREA</t>
  </si>
  <si>
    <t>YIELD</t>
  </si>
  <si>
    <t>Total</t>
  </si>
  <si>
    <t>PRICE</t>
  </si>
  <si>
    <t>GROSS</t>
  </si>
  <si>
    <t>SUB</t>
  </si>
  <si>
    <t>acs.</t>
  </si>
  <si>
    <t>ha.</t>
  </si>
  <si>
    <t>t/ha</t>
  </si>
  <si>
    <t>Prod'n</t>
  </si>
  <si>
    <t>$</t>
  </si>
  <si>
    <t>INCOME</t>
  </si>
  <si>
    <t>TOTALS</t>
  </si>
  <si>
    <t>Cropping:</t>
  </si>
  <si>
    <t>Wheat</t>
  </si>
  <si>
    <t>Barley</t>
  </si>
  <si>
    <t>Oats</t>
  </si>
  <si>
    <t>Sorghum</t>
  </si>
  <si>
    <t>Cotton</t>
  </si>
  <si>
    <t>Hay</t>
  </si>
  <si>
    <t>Other:</t>
  </si>
  <si>
    <t>Number</t>
  </si>
  <si>
    <t>Net $/hd</t>
  </si>
  <si>
    <t>Cattle Sales</t>
  </si>
  <si>
    <t xml:space="preserve">(for details, see Cattle Schedule) </t>
  </si>
  <si>
    <t>Sheep Sales</t>
  </si>
  <si>
    <t xml:space="preserve">(for details, see Sheep Schedule) </t>
  </si>
  <si>
    <t>Wool Income</t>
  </si>
  <si>
    <t xml:space="preserve">(for details, see Wool Estimate) </t>
  </si>
  <si>
    <t>Trucking</t>
  </si>
  <si>
    <t>Contracting</t>
  </si>
  <si>
    <t>Family Allowance</t>
  </si>
  <si>
    <t>DSS/DRP etc.</t>
  </si>
  <si>
    <t>Wages</t>
  </si>
  <si>
    <t xml:space="preserve"> TOTAL INCOME </t>
  </si>
  <si>
    <t>Less COSTS:</t>
  </si>
  <si>
    <t>Accounting, Bank Chgs</t>
  </si>
  <si>
    <t>Agistment</t>
  </si>
  <si>
    <t>Bags, Packs, Twine</t>
  </si>
  <si>
    <t>Crown Lease/Rent</t>
  </si>
  <si>
    <t>Inset A</t>
  </si>
  <si>
    <t>Cartage &amp; Freight</t>
  </si>
  <si>
    <t>Elect. &amp; Telephone</t>
  </si>
  <si>
    <t>Crop Expenses: see Cropping</t>
  </si>
  <si>
    <t>Fodder</t>
  </si>
  <si>
    <t xml:space="preserve"> Variable Exps. Attachment</t>
  </si>
  <si>
    <t>Fuel &amp; Oil (General)</t>
  </si>
  <si>
    <t>Insurance</t>
  </si>
  <si>
    <t>Licks, Dips, Drench</t>
  </si>
  <si>
    <t>Periodicals, Stationery</t>
  </si>
  <si>
    <t>Rates, Land Taxes</t>
  </si>
  <si>
    <t>Repairs  (General)</t>
  </si>
  <si>
    <t>Selling Charges</t>
  </si>
  <si>
    <t>Shearing &amp; Crutching</t>
  </si>
  <si>
    <t>Vehicle Registration</t>
  </si>
  <si>
    <t>Wages - Casual</t>
  </si>
  <si>
    <t xml:space="preserve">TOTAL </t>
  </si>
  <si>
    <t>Wages - Permanent</t>
  </si>
  <si>
    <t>Water Charges</t>
  </si>
  <si>
    <t>Personal Drawings</t>
  </si>
  <si>
    <t>Capital Expenditure</t>
  </si>
  <si>
    <t>Stock Purchases.</t>
  </si>
  <si>
    <t>Sundry Expenses</t>
  </si>
  <si>
    <t>Crop Variable Expenses*</t>
  </si>
  <si>
    <t xml:space="preserve">  (* see Inset A)</t>
  </si>
  <si>
    <t>TOTAL COSTS</t>
  </si>
  <si>
    <t>Balance Available</t>
  </si>
  <si>
    <t>for Debt Servicing</t>
  </si>
  <si>
    <t>STATEMENT OF LIABILITIES</t>
  </si>
  <si>
    <t>&amp; Proposed Repayments for the</t>
  </si>
  <si>
    <t>YEAR</t>
  </si>
  <si>
    <t>Plus</t>
  </si>
  <si>
    <t>Less</t>
  </si>
  <si>
    <t>Estimated</t>
  </si>
  <si>
    <t xml:space="preserve">Opening </t>
  </si>
  <si>
    <t>Proposed</t>
  </si>
  <si>
    <t>Closing</t>
  </si>
  <si>
    <t>Creditors:</t>
  </si>
  <si>
    <t>Balances</t>
  </si>
  <si>
    <t xml:space="preserve">Interest </t>
  </si>
  <si>
    <t>Charges</t>
  </si>
  <si>
    <t>Repayments</t>
  </si>
  <si>
    <t>Overdraft..(Limit $       )</t>
  </si>
  <si>
    <t>Term Loan/s</t>
  </si>
  <si>
    <t xml:space="preserve">  </t>
  </si>
  <si>
    <t>Personal Loans</t>
  </si>
  <si>
    <t>Credit Cards.</t>
  </si>
  <si>
    <t xml:space="preserve">QRAA   </t>
  </si>
  <si>
    <t>Pastoral House.</t>
  </si>
  <si>
    <t>Private Loans</t>
  </si>
  <si>
    <t>Other Liabilities:</t>
  </si>
  <si>
    <t xml:space="preserve"> Company Loans</t>
  </si>
  <si>
    <t xml:space="preserve"> Trusts/Others</t>
  </si>
  <si>
    <t xml:space="preserve"> HP/Lease</t>
  </si>
  <si>
    <t xml:space="preserve"> Overdue Council Rates</t>
  </si>
  <si>
    <t xml:space="preserve"> Overdue Water Rates</t>
  </si>
  <si>
    <t xml:space="preserve"> Overdue Land Rent</t>
  </si>
  <si>
    <t xml:space="preserve"> Unpaid Taxation Liability</t>
  </si>
  <si>
    <t xml:space="preserve"> Other Monies or Guarantees</t>
  </si>
  <si>
    <t xml:space="preserve"> Outstanding Accounts</t>
  </si>
  <si>
    <t>(From Farm Budget)</t>
  </si>
  <si>
    <t>Less Proposed Creditor</t>
  </si>
  <si>
    <t xml:space="preserve">  Repayments, from above</t>
  </si>
  <si>
    <t xml:space="preserve">    Balance Remaining,</t>
  </si>
  <si>
    <t xml:space="preserve">     for further debt</t>
  </si>
  <si>
    <t xml:space="preserve">            reduction.</t>
  </si>
  <si>
    <t>CROPPING  VARIABLE  EXPENSES:    $/HA  &amp;  TOTALS</t>
  </si>
  <si>
    <t>CROPPING PROGRAM VARIABLE COSTS PER HECTARE</t>
  </si>
  <si>
    <t>Fuel,Oil</t>
  </si>
  <si>
    <t>Repairs</t>
  </si>
  <si>
    <t>Seed</t>
  </si>
  <si>
    <t>Fertiliser</t>
  </si>
  <si>
    <t>Chemicals</t>
  </si>
  <si>
    <t>Harvesting</t>
  </si>
  <si>
    <t xml:space="preserve">Freight   </t>
  </si>
  <si>
    <t>TOTAL VARIABLE COSTS FOR CROPPING PROGRAM</t>
  </si>
  <si>
    <t>TOTAL</t>
  </si>
  <si>
    <t>Hectares Planted</t>
  </si>
  <si>
    <t>Total Cost/Crop</t>
  </si>
  <si>
    <t>LIVESTOCK SCHEDULE  - Cattle</t>
  </si>
  <si>
    <t>Stock</t>
  </si>
  <si>
    <t>No. at</t>
  </si>
  <si>
    <t>Natural</t>
  </si>
  <si>
    <t>Purchases</t>
  </si>
  <si>
    <t>Sales</t>
  </si>
  <si>
    <t xml:space="preserve">Deaths    </t>
  </si>
  <si>
    <t xml:space="preserve">      Transfers    </t>
  </si>
  <si>
    <t xml:space="preserve"> Class</t>
  </si>
  <si>
    <t>Start</t>
  </si>
  <si>
    <t xml:space="preserve"> Increase</t>
  </si>
  <si>
    <t>%</t>
  </si>
  <si>
    <t>Out</t>
  </si>
  <si>
    <t>In</t>
  </si>
  <si>
    <t>End</t>
  </si>
  <si>
    <t>Cows</t>
  </si>
  <si>
    <t>Rep.Hfrs</t>
  </si>
  <si>
    <t>Calves</t>
  </si>
  <si>
    <t>Wnr Hfrs</t>
  </si>
  <si>
    <t>Wnr Steers</t>
  </si>
  <si>
    <t>12/18 Strs</t>
  </si>
  <si>
    <t>Strs/Blks</t>
  </si>
  <si>
    <t>Bulls</t>
  </si>
  <si>
    <t>Totals</t>
  </si>
  <si>
    <t>Head</t>
  </si>
  <si>
    <t>Cattle Purchases Summary</t>
  </si>
  <si>
    <t>Class</t>
  </si>
  <si>
    <t>Price/Hd</t>
  </si>
  <si>
    <t>Cattle Sales Summary</t>
  </si>
  <si>
    <t>LIVESTOCK SCHEDULE  - Sheep</t>
  </si>
  <si>
    <t>Ewes</t>
  </si>
  <si>
    <t>CFA Ewes</t>
  </si>
  <si>
    <t>Lambs</t>
  </si>
  <si>
    <t>Weaners</t>
  </si>
  <si>
    <t>Mdn Ewes</t>
  </si>
  <si>
    <t>Wethers</t>
  </si>
  <si>
    <t>XBrd Lmbs</t>
  </si>
  <si>
    <t>Rams</t>
  </si>
  <si>
    <t>SHEEP PURCHASES SUMMARY</t>
  </si>
  <si>
    <t>SHEEP SALES SUMMARY</t>
  </si>
  <si>
    <t>WOOL CHEQUE ESTIMATION</t>
  </si>
  <si>
    <t>SHEEP CLASS</t>
  </si>
  <si>
    <t>SHEARING ASSUMPTIONS</t>
  </si>
  <si>
    <t xml:space="preserve">    Cut        x</t>
  </si>
  <si>
    <t>Gross Price</t>
  </si>
  <si>
    <t>x  Number</t>
  </si>
  <si>
    <t xml:space="preserve"> kg/hd  x</t>
  </si>
  <si>
    <t>/kg   x</t>
  </si>
  <si>
    <t>hd</t>
  </si>
  <si>
    <t xml:space="preserve">hd total </t>
  </si>
  <si>
    <t>Gross</t>
  </si>
  <si>
    <t>LESS: WOOL SELLING COSTS</t>
  </si>
  <si>
    <t>Wool Levies</t>
  </si>
  <si>
    <t>x</t>
  </si>
  <si>
    <t>Commission</t>
  </si>
  <si>
    <t xml:space="preserve">Freight </t>
  </si>
  <si>
    <t>bales x</t>
  </si>
  <si>
    <t>/bale</t>
  </si>
  <si>
    <t>Warehousing</t>
  </si>
  <si>
    <t>Core Test</t>
  </si>
  <si>
    <t>Net</t>
  </si>
  <si>
    <t>Estimated Wool Cheque</t>
  </si>
  <si>
    <t>CLIP SUMMARY</t>
  </si>
  <si>
    <t>Total Figures</t>
  </si>
  <si>
    <t>Gross Figures</t>
  </si>
  <si>
    <t>Net Figures</t>
  </si>
  <si>
    <t>kg Total Clip</t>
  </si>
  <si>
    <t>/bale gross</t>
  </si>
  <si>
    <t>/bale net</t>
  </si>
  <si>
    <t>Sheep Shorn</t>
  </si>
  <si>
    <t>/hd gross</t>
  </si>
  <si>
    <t>/hd net</t>
  </si>
  <si>
    <t>kg/hd Average Cut</t>
  </si>
  <si>
    <t>/kg gross</t>
  </si>
  <si>
    <t>/kg net</t>
  </si>
  <si>
    <t>Bales Total</t>
  </si>
  <si>
    <t>(sell.csts/gross inc.)</t>
  </si>
  <si>
    <t>/hd selling costs</t>
  </si>
  <si>
    <t>SCHEDULE OF INCOME &amp; EXPENDITURE:</t>
  </si>
  <si>
    <t>(QRAA  FORMAT)</t>
  </si>
  <si>
    <t>NAME:</t>
  </si>
  <si>
    <t>YEAR.</t>
  </si>
  <si>
    <t>EXPENDITURE</t>
  </si>
  <si>
    <t>A. FARM EXPENDITURE</t>
  </si>
  <si>
    <t>A. FARM INCOME</t>
  </si>
  <si>
    <t>Units</t>
  </si>
  <si>
    <t>Livestock</t>
  </si>
  <si>
    <t>Bags, Packs, &amp; Twine</t>
  </si>
  <si>
    <t>Crop Insurance</t>
  </si>
  <si>
    <t>Crop Sprays</t>
  </si>
  <si>
    <t xml:space="preserve">Droving, Cartage, Freight </t>
  </si>
  <si>
    <t>Electricity &amp; Telephone</t>
  </si>
  <si>
    <t>Wool - ($) Income</t>
  </si>
  <si>
    <t>bales</t>
  </si>
  <si>
    <t>sheep</t>
  </si>
  <si>
    <t>Fuel &amp; Oil</t>
  </si>
  <si>
    <t>Cotton - ($) Income</t>
  </si>
  <si>
    <t>Harvesting (Contract)</t>
  </si>
  <si>
    <t>ha</t>
  </si>
  <si>
    <t>Insurance - Fire, W/Comp</t>
  </si>
  <si>
    <t>Lease Rentals - Property</t>
  </si>
  <si>
    <t>Other Grains/Crops</t>
  </si>
  <si>
    <t>Legal,Account.,Bank Chgs.</t>
  </si>
  <si>
    <t>Licks, Dips, Drenches</t>
  </si>
  <si>
    <t>tonnes</t>
  </si>
  <si>
    <t>Regrowth Control</t>
  </si>
  <si>
    <t>Repairs &amp; Maintainance</t>
  </si>
  <si>
    <t xml:space="preserve">Stores - Employees </t>
  </si>
  <si>
    <t>Travelling Expenses</t>
  </si>
  <si>
    <t>Vehicle Rego. &amp; Insurance</t>
  </si>
  <si>
    <t>Wages - Casual Employees</t>
  </si>
  <si>
    <t>Wages - Perm. Employees</t>
  </si>
  <si>
    <t>Other Produce</t>
  </si>
  <si>
    <t>Sub Total - A</t>
  </si>
  <si>
    <t xml:space="preserve">   Sub Total - A.</t>
  </si>
  <si>
    <t>B. PERSONAL EXPENSES</t>
  </si>
  <si>
    <t>B. PERSONAL INCOME</t>
  </si>
  <si>
    <t>Education Expenses</t>
  </si>
  <si>
    <t>Contracts</t>
  </si>
  <si>
    <t>Life Insurance</t>
  </si>
  <si>
    <t>Dividends</t>
  </si>
  <si>
    <t>Income Tax</t>
  </si>
  <si>
    <t>Social Security</t>
  </si>
  <si>
    <t>Austudy</t>
  </si>
  <si>
    <t>Sub Total - B</t>
  </si>
  <si>
    <t xml:space="preserve">   Sub Total B.</t>
  </si>
  <si>
    <t>C. DEBT REPAYMENT</t>
  </si>
  <si>
    <t>C. OTHER INCOME</t>
  </si>
  <si>
    <t>Sale of Plant</t>
  </si>
  <si>
    <t>Various Creditors</t>
  </si>
  <si>
    <t>Sale of Land</t>
  </si>
  <si>
    <t>QRAA</t>
  </si>
  <si>
    <t>Loans Raised</t>
  </si>
  <si>
    <t>Pastoral House</t>
  </si>
  <si>
    <t>Other Sources of Funds</t>
  </si>
  <si>
    <t>Private Debt</t>
  </si>
  <si>
    <t>Other - Company</t>
  </si>
  <si>
    <t xml:space="preserve">      - Trust Loan</t>
  </si>
  <si>
    <t>Lease/HP Instalments</t>
  </si>
  <si>
    <t>Sub Total - C.</t>
  </si>
  <si>
    <t xml:space="preserve">   Sub Total - C</t>
  </si>
  <si>
    <t>D. CAPITAL EXPENDITURE</t>
  </si>
  <si>
    <t>Purchase of Stock</t>
  </si>
  <si>
    <t>Fencing</t>
  </si>
  <si>
    <t>Water</t>
  </si>
  <si>
    <t>Clearing</t>
  </si>
  <si>
    <t>Plant</t>
  </si>
  <si>
    <t>Other</t>
  </si>
  <si>
    <t>Sub Total - D.</t>
  </si>
  <si>
    <t xml:space="preserve">    TOTAL EXPENDITURE</t>
  </si>
  <si>
    <t xml:space="preserve">    TOTAL INCOME</t>
  </si>
  <si>
    <t>SURPLUS/(DEFICIT)</t>
  </si>
  <si>
    <t>Insert Data in Yellow cells only</t>
  </si>
  <si>
    <t>2015/16</t>
  </si>
  <si>
    <t>Joe Blogs</t>
  </si>
</sst>
</file>

<file path=xl/styles.xml><?xml version="1.0" encoding="utf-8"?>
<styleSheet xmlns="http://schemas.openxmlformats.org/spreadsheetml/2006/main">
  <numFmts count="7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72" formatCode="0_)"/>
    <numFmt numFmtId="173" formatCode="0.00_)"/>
    <numFmt numFmtId="174" formatCode="0.0_)"/>
    <numFmt numFmtId="175" formatCode="0.0%"/>
  </numFmts>
  <fonts count="96">
    <font>
      <sz val="10"/>
      <name val="Courier"/>
    </font>
    <font>
      <sz val="12"/>
      <name val="Courier"/>
      <family val="3"/>
    </font>
    <font>
      <sz val="12"/>
      <color indexed="12"/>
      <name val="Courier"/>
      <family val="3"/>
    </font>
    <font>
      <b/>
      <u/>
      <sz val="15"/>
      <name val="Courier"/>
      <family val="3"/>
    </font>
    <font>
      <b/>
      <sz val="12"/>
      <name val="Courier"/>
    </font>
    <font>
      <b/>
      <i/>
      <sz val="12"/>
      <name val="Courier"/>
    </font>
    <font>
      <b/>
      <u/>
      <sz val="12"/>
      <name val="Courier"/>
      <family val="3"/>
    </font>
    <font>
      <b/>
      <sz val="15"/>
      <name val="Courier"/>
      <family val="3"/>
    </font>
    <font>
      <b/>
      <sz val="15"/>
      <color indexed="12"/>
      <name val="Courier"/>
      <family val="3"/>
    </font>
    <font>
      <b/>
      <sz val="12"/>
      <color indexed="12"/>
      <name val="Courier"/>
    </font>
    <font>
      <i/>
      <sz val="12"/>
      <name val="Courier"/>
    </font>
    <font>
      <b/>
      <sz val="12"/>
      <color indexed="8"/>
      <name val="Courier"/>
      <family val="3"/>
    </font>
    <font>
      <b/>
      <sz val="14"/>
      <name val="Courier"/>
      <family val="3"/>
    </font>
    <font>
      <i/>
      <sz val="10"/>
      <name val="Courier"/>
    </font>
    <font>
      <sz val="12"/>
      <color indexed="32"/>
      <name val="Courier"/>
      <family val="3"/>
    </font>
    <font>
      <sz val="12"/>
      <color indexed="16"/>
      <name val="Courier"/>
      <family val="3"/>
    </font>
    <font>
      <sz val="10"/>
      <color indexed="16"/>
      <name val="Courier"/>
      <family val="3"/>
    </font>
    <font>
      <b/>
      <sz val="12"/>
      <color indexed="16"/>
      <name val="Courier"/>
      <family val="3"/>
    </font>
    <font>
      <sz val="12"/>
      <color indexed="37"/>
      <name val="Courier"/>
      <family val="3"/>
    </font>
    <font>
      <b/>
      <i/>
      <sz val="12"/>
      <color indexed="37"/>
      <name val="Courier"/>
      <family val="3"/>
    </font>
    <font>
      <i/>
      <sz val="10"/>
      <color indexed="37"/>
      <name val="Courier"/>
      <family val="3"/>
    </font>
    <font>
      <i/>
      <sz val="12"/>
      <color indexed="37"/>
      <name val="Courier"/>
      <family val="3"/>
    </font>
    <font>
      <sz val="12"/>
      <color indexed="50"/>
      <name val="Courier"/>
      <family val="3"/>
    </font>
    <font>
      <b/>
      <u/>
      <sz val="13"/>
      <color indexed="10"/>
      <name val="Courier"/>
      <family val="3"/>
    </font>
    <font>
      <sz val="12"/>
      <color indexed="10"/>
      <name val="Courier"/>
      <family val="3"/>
    </font>
    <font>
      <b/>
      <sz val="14"/>
      <color indexed="29"/>
      <name val="Courier New"/>
      <family val="3"/>
    </font>
    <font>
      <b/>
      <sz val="12"/>
      <color indexed="50"/>
      <name val="Courier"/>
      <family val="3"/>
    </font>
    <font>
      <b/>
      <i/>
      <u/>
      <sz val="12"/>
      <color indexed="16"/>
      <name val="Courier"/>
      <family val="3"/>
    </font>
    <font>
      <b/>
      <i/>
      <sz val="12"/>
      <color indexed="16"/>
      <name val="Courier"/>
      <family val="3"/>
    </font>
    <font>
      <sz val="12"/>
      <color indexed="59"/>
      <name val="Courier"/>
      <family val="3"/>
    </font>
    <font>
      <sz val="10"/>
      <color indexed="59"/>
      <name val="Courier"/>
      <family val="3"/>
    </font>
    <font>
      <sz val="11"/>
      <color indexed="16"/>
      <name val="Courier"/>
      <family val="3"/>
    </font>
    <font>
      <b/>
      <sz val="12"/>
      <color indexed="63"/>
      <name val="Courier"/>
      <family val="3"/>
    </font>
    <font>
      <sz val="12"/>
      <color indexed="63"/>
      <name val="Courier"/>
      <family val="3"/>
    </font>
    <font>
      <sz val="10"/>
      <color indexed="50"/>
      <name val="Courier"/>
      <family val="3"/>
    </font>
    <font>
      <b/>
      <sz val="10"/>
      <color indexed="50"/>
      <name val="Courier"/>
      <family val="3"/>
    </font>
    <font>
      <sz val="11"/>
      <color indexed="63"/>
      <name val="Courier"/>
      <family val="3"/>
    </font>
    <font>
      <b/>
      <i/>
      <u/>
      <sz val="12"/>
      <color indexed="36"/>
      <name val="Courier"/>
      <family val="3"/>
    </font>
    <font>
      <b/>
      <i/>
      <u/>
      <sz val="12"/>
      <color indexed="20"/>
      <name val="Courier"/>
      <family val="3"/>
    </font>
    <font>
      <b/>
      <u/>
      <sz val="12"/>
      <color indexed="20"/>
      <name val="Courier"/>
      <family val="3"/>
    </font>
    <font>
      <i/>
      <sz val="12"/>
      <name val="Garmond (W1)"/>
    </font>
    <font>
      <b/>
      <i/>
      <u/>
      <sz val="16"/>
      <name val="Garmond (W1)"/>
      <family val="1"/>
    </font>
    <font>
      <b/>
      <u/>
      <sz val="12"/>
      <color indexed="50"/>
      <name val="Courier"/>
      <family val="3"/>
    </font>
    <font>
      <b/>
      <i/>
      <u/>
      <sz val="16"/>
      <color indexed="39"/>
      <name val="Garmond (W1)"/>
      <family val="1"/>
    </font>
    <font>
      <i/>
      <sz val="12"/>
      <color indexed="39"/>
      <name val="Garmond (W1)"/>
      <family val="1"/>
    </font>
    <font>
      <sz val="12"/>
      <color indexed="55"/>
      <name val="Courier"/>
      <family val="3"/>
    </font>
    <font>
      <b/>
      <sz val="10"/>
      <color indexed="29"/>
      <name val="Courier"/>
      <family val="3"/>
    </font>
    <font>
      <b/>
      <sz val="12"/>
      <color indexed="29"/>
      <name val="Courier"/>
      <family val="3"/>
    </font>
    <font>
      <sz val="12"/>
      <color indexed="25"/>
      <name val="Courier"/>
      <family val="3"/>
    </font>
    <font>
      <b/>
      <sz val="12"/>
      <color indexed="32"/>
      <name val="Courier"/>
      <family val="3"/>
    </font>
    <font>
      <b/>
      <u/>
      <sz val="12"/>
      <color indexed="32"/>
      <name val="Courier"/>
      <family val="3"/>
    </font>
    <font>
      <b/>
      <i/>
      <u/>
      <sz val="15"/>
      <color indexed="10"/>
      <name val="Garmond (W1)"/>
      <family val="1"/>
    </font>
    <font>
      <b/>
      <sz val="12"/>
      <color indexed="48"/>
      <name val="Courier"/>
      <family val="3"/>
    </font>
    <font>
      <b/>
      <sz val="12"/>
      <color indexed="37"/>
      <name val="Courier"/>
      <family val="3"/>
    </font>
    <font>
      <b/>
      <u/>
      <sz val="12"/>
      <color indexed="61"/>
      <name val="Courier"/>
      <family val="3"/>
    </font>
    <font>
      <b/>
      <u/>
      <sz val="18"/>
      <color indexed="10"/>
      <name val="Garmond (W1)"/>
      <family val="1"/>
    </font>
    <font>
      <i/>
      <sz val="10"/>
      <color indexed="59"/>
      <name val="Courier"/>
      <family val="3"/>
    </font>
    <font>
      <sz val="10"/>
      <name val="CG Times (W1)"/>
      <family val="1"/>
    </font>
    <font>
      <sz val="12"/>
      <name val="CG Times (W1)"/>
      <family val="1"/>
    </font>
    <font>
      <b/>
      <i/>
      <u/>
      <sz val="18"/>
      <color indexed="10"/>
      <name val="CG Times (W1)"/>
      <family val="1"/>
    </font>
    <font>
      <b/>
      <i/>
      <u/>
      <sz val="12"/>
      <color indexed="32"/>
      <name val="CG Times (W1)"/>
      <family val="1"/>
    </font>
    <font>
      <sz val="12"/>
      <color indexed="32"/>
      <name val="CG Times (W1)"/>
      <family val="1"/>
    </font>
    <font>
      <sz val="10"/>
      <color indexed="38"/>
      <name val="CG Times (W1)"/>
      <family val="1"/>
    </font>
    <font>
      <b/>
      <sz val="12"/>
      <color indexed="38"/>
      <name val="CG Times (W1)"/>
      <family val="1"/>
    </font>
    <font>
      <sz val="12"/>
      <color indexed="38"/>
      <name val="CG Times (W1)"/>
      <family val="1"/>
    </font>
    <font>
      <b/>
      <sz val="15"/>
      <color indexed="38"/>
      <name val="CG Times (W1)"/>
      <family val="1"/>
    </font>
    <font>
      <b/>
      <sz val="15"/>
      <color indexed="16"/>
      <name val="CG Times (W1)"/>
      <family val="1"/>
    </font>
    <font>
      <b/>
      <sz val="12"/>
      <color indexed="32"/>
      <name val="CG Times (W1)"/>
      <family val="1"/>
    </font>
    <font>
      <sz val="10"/>
      <color indexed="32"/>
      <name val="CG Times (W1)"/>
      <family val="1"/>
    </font>
    <font>
      <sz val="12"/>
      <color indexed="58"/>
      <name val="CG Times (W1)"/>
      <family val="1"/>
    </font>
    <font>
      <sz val="10"/>
      <color indexed="17"/>
      <name val="CG Times (W1)"/>
      <family val="1"/>
    </font>
    <font>
      <sz val="12"/>
      <color indexed="16"/>
      <name val="CG Times (W1)"/>
      <family val="1"/>
    </font>
    <font>
      <b/>
      <sz val="12"/>
      <color indexed="16"/>
      <name val="CG Times (W1)"/>
      <family val="1"/>
    </font>
    <font>
      <sz val="10"/>
      <color indexed="16"/>
      <name val="CG Times (W1)"/>
      <family val="1"/>
    </font>
    <font>
      <b/>
      <sz val="12"/>
      <name val="CG Times (W1)"/>
      <family val="1"/>
    </font>
    <font>
      <sz val="12"/>
      <color indexed="18"/>
      <name val="CG Times (W1)"/>
      <family val="1"/>
    </font>
    <font>
      <sz val="10"/>
      <color indexed="58"/>
      <name val="CG Times (W1)"/>
      <family val="1"/>
    </font>
    <font>
      <b/>
      <u/>
      <sz val="12"/>
      <color indexed="10"/>
      <name val="CG Times (W1)"/>
      <family val="1"/>
    </font>
    <font>
      <sz val="12"/>
      <color indexed="10"/>
      <name val="CG Times (W1)"/>
      <family val="1"/>
    </font>
    <font>
      <b/>
      <i/>
      <u/>
      <sz val="12"/>
      <name val="CG Times (W1)"/>
      <family val="1"/>
    </font>
    <font>
      <b/>
      <u/>
      <sz val="12"/>
      <name val="CG Times (W1)"/>
      <family val="1"/>
    </font>
    <font>
      <b/>
      <i/>
      <sz val="12"/>
      <name val="CG Times (W1)"/>
      <family val="1"/>
    </font>
    <font>
      <b/>
      <i/>
      <u/>
      <sz val="18"/>
      <color indexed="29"/>
      <name val="CG Times (W1)"/>
      <family val="1"/>
    </font>
    <font>
      <b/>
      <sz val="12"/>
      <color indexed="60"/>
      <name val="CG Times (W1)"/>
      <family val="1"/>
    </font>
    <font>
      <b/>
      <sz val="10"/>
      <color indexed="60"/>
      <name val="CG Times (W1)"/>
      <family val="1"/>
    </font>
    <font>
      <sz val="12"/>
      <color indexed="12"/>
      <name val="CG Times (W1)"/>
      <family val="1"/>
    </font>
    <font>
      <b/>
      <sz val="10"/>
      <name val="CG Times (W1)"/>
      <family val="1"/>
    </font>
    <font>
      <b/>
      <sz val="12"/>
      <color indexed="58"/>
      <name val="CG Times (W1)"/>
      <family val="1"/>
    </font>
    <font>
      <b/>
      <sz val="10"/>
      <color indexed="58"/>
      <name val="CG Times (W1)"/>
      <family val="1"/>
    </font>
    <font>
      <b/>
      <i/>
      <u/>
      <sz val="16"/>
      <color indexed="10"/>
      <name val="CG Times (W1)"/>
      <family val="1"/>
    </font>
    <font>
      <b/>
      <u/>
      <sz val="12"/>
      <color indexed="37"/>
      <name val="CG Times (W1)"/>
      <family val="1"/>
    </font>
    <font>
      <b/>
      <sz val="10"/>
      <color indexed="32"/>
      <name val="CG Times (W1)"/>
      <family val="1"/>
    </font>
    <font>
      <sz val="10"/>
      <color indexed="12"/>
      <name val="CG Times (W1)"/>
      <family val="1"/>
    </font>
    <font>
      <sz val="12"/>
      <color indexed="50"/>
      <name val="CG Times (W1)"/>
      <family val="1"/>
    </font>
    <font>
      <sz val="9"/>
      <name val="CG Times (W1)"/>
      <family val="1"/>
    </font>
    <font>
      <b/>
      <sz val="11"/>
      <name val="CG Times (W1)"/>
      <family val="1"/>
    </font>
  </fonts>
  <fills count="14">
    <fill>
      <patternFill patternType="none"/>
    </fill>
    <fill>
      <patternFill patternType="gray125"/>
    </fill>
    <fill>
      <patternFill patternType="gray0625">
        <bgColor indexed="26"/>
      </patternFill>
    </fill>
    <fill>
      <patternFill patternType="gray0625">
        <fgColor indexed="8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8"/>
      </patternFill>
    </fill>
    <fill>
      <patternFill patternType="lightUp">
        <bgColor indexed="42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172" fontId="0" fillId="0" borderId="0"/>
  </cellStyleXfs>
  <cellXfs count="669">
    <xf numFmtId="172" fontId="0" fillId="0" borderId="0" xfId="0"/>
    <xf numFmtId="172" fontId="1" fillId="0" borderId="0" xfId="0" applyFont="1" applyAlignment="1" applyProtection="1">
      <alignment horizontal="left"/>
    </xf>
    <xf numFmtId="172" fontId="1" fillId="0" borderId="0" xfId="0" applyFont="1"/>
    <xf numFmtId="172" fontId="1" fillId="0" borderId="0" xfId="0" quotePrefix="1" applyFont="1" applyAlignment="1" applyProtection="1">
      <alignment horizontal="left"/>
    </xf>
    <xf numFmtId="172" fontId="3" fillId="0" borderId="0" xfId="0" applyFont="1" applyAlignment="1" applyProtection="1">
      <alignment horizontal="left"/>
    </xf>
    <xf numFmtId="164" fontId="1" fillId="0" borderId="1" xfId="0" applyNumberFormat="1" applyFont="1" applyBorder="1" applyProtection="1"/>
    <xf numFmtId="172" fontId="2" fillId="0" borderId="2" xfId="0" applyFont="1" applyBorder="1" applyAlignment="1" applyProtection="1">
      <alignment horizontal="right"/>
      <protection locked="0"/>
    </xf>
    <xf numFmtId="172" fontId="1" fillId="0" borderId="1" xfId="0" applyFont="1" applyBorder="1"/>
    <xf numFmtId="172" fontId="1" fillId="0" borderId="3" xfId="0" applyFont="1" applyBorder="1"/>
    <xf numFmtId="172" fontId="1" fillId="0" borderId="3" xfId="0" applyFont="1" applyBorder="1" applyAlignment="1" applyProtection="1">
      <alignment horizontal="right"/>
    </xf>
    <xf numFmtId="172" fontId="1" fillId="0" borderId="4" xfId="0" applyFont="1" applyBorder="1"/>
    <xf numFmtId="172" fontId="1" fillId="0" borderId="0" xfId="0" applyFont="1" applyBorder="1"/>
    <xf numFmtId="172" fontId="1" fillId="0" borderId="5" xfId="0" applyFont="1" applyBorder="1"/>
    <xf numFmtId="172" fontId="1" fillId="0" borderId="6" xfId="0" applyFont="1" applyBorder="1"/>
    <xf numFmtId="172" fontId="1" fillId="0" borderId="7" xfId="0" applyFont="1" applyBorder="1"/>
    <xf numFmtId="172" fontId="2" fillId="0" borderId="2" xfId="0" applyFont="1" applyBorder="1" applyAlignment="1" applyProtection="1">
      <alignment horizontal="center"/>
      <protection locked="0"/>
    </xf>
    <xf numFmtId="172" fontId="1" fillId="0" borderId="8" xfId="0" applyFont="1" applyBorder="1" applyAlignment="1" applyProtection="1">
      <alignment horizontal="left"/>
    </xf>
    <xf numFmtId="172" fontId="1" fillId="0" borderId="8" xfId="0" applyFont="1" applyBorder="1"/>
    <xf numFmtId="172" fontId="1" fillId="0" borderId="0" xfId="0" applyNumberFormat="1" applyFont="1" applyBorder="1" applyProtection="1"/>
    <xf numFmtId="164" fontId="4" fillId="0" borderId="7" xfId="0" applyNumberFormat="1" applyFont="1" applyBorder="1" applyProtection="1"/>
    <xf numFmtId="172" fontId="1" fillId="0" borderId="9" xfId="0" applyFont="1" applyBorder="1"/>
    <xf numFmtId="172" fontId="0" fillId="0" borderId="1" xfId="0" applyBorder="1"/>
    <xf numFmtId="172" fontId="4" fillId="0" borderId="7" xfId="0" applyFont="1" applyBorder="1" applyAlignment="1" applyProtection="1">
      <alignment horizontal="center"/>
    </xf>
    <xf numFmtId="172" fontId="1" fillId="0" borderId="0" xfId="0" applyFont="1" applyBorder="1" applyAlignment="1" applyProtection="1">
      <alignment horizontal="right"/>
    </xf>
    <xf numFmtId="172" fontId="1" fillId="0" borderId="10" xfId="0" applyFont="1" applyBorder="1"/>
    <xf numFmtId="172" fontId="1" fillId="0" borderId="11" xfId="0" applyFont="1" applyBorder="1"/>
    <xf numFmtId="172" fontId="1" fillId="0" borderId="12" xfId="0" applyFont="1" applyBorder="1" applyAlignment="1" applyProtection="1">
      <alignment horizontal="left"/>
    </xf>
    <xf numFmtId="172" fontId="1" fillId="0" borderId="11" xfId="0" applyFont="1" applyBorder="1" applyAlignment="1" applyProtection="1">
      <alignment horizontal="left"/>
    </xf>
    <xf numFmtId="172" fontId="1" fillId="0" borderId="0" xfId="0" applyFont="1" applyBorder="1" applyAlignment="1" applyProtection="1">
      <alignment horizontal="left"/>
    </xf>
    <xf numFmtId="172" fontId="1" fillId="0" borderId="13" xfId="0" applyFont="1" applyBorder="1" applyAlignment="1" applyProtection="1">
      <alignment horizontal="left"/>
    </xf>
    <xf numFmtId="172" fontId="5" fillId="0" borderId="0" xfId="0" applyFont="1" applyBorder="1" applyAlignment="1" applyProtection="1">
      <alignment horizontal="center"/>
    </xf>
    <xf numFmtId="172" fontId="0" fillId="0" borderId="0" xfId="0" applyBorder="1"/>
    <xf numFmtId="172" fontId="1" fillId="0" borderId="0" xfId="0" applyFont="1" applyBorder="1" applyAlignment="1">
      <alignment horizontal="left"/>
    </xf>
    <xf numFmtId="172" fontId="6" fillId="0" borderId="0" xfId="0" applyFont="1" applyBorder="1" applyAlignment="1" applyProtection="1">
      <alignment horizontal="left"/>
    </xf>
    <xf numFmtId="172" fontId="4" fillId="0" borderId="0" xfId="0" applyFont="1" applyBorder="1" applyAlignment="1">
      <alignment horizontal="center"/>
    </xf>
    <xf numFmtId="172" fontId="0" fillId="0" borderId="11" xfId="0" applyBorder="1"/>
    <xf numFmtId="172" fontId="4" fillId="0" borderId="0" xfId="0" applyFont="1" applyBorder="1"/>
    <xf numFmtId="172" fontId="1" fillId="0" borderId="14" xfId="0" applyFont="1" applyBorder="1"/>
    <xf numFmtId="172" fontId="1" fillId="0" borderId="15" xfId="0" applyFont="1" applyBorder="1"/>
    <xf numFmtId="172" fontId="2" fillId="0" borderId="3" xfId="0" applyFont="1" applyBorder="1" applyAlignment="1" applyProtection="1">
      <alignment horizontal="left"/>
      <protection locked="0"/>
    </xf>
    <xf numFmtId="172" fontId="1" fillId="0" borderId="16" xfId="0" applyFont="1" applyBorder="1"/>
    <xf numFmtId="172" fontId="1" fillId="0" borderId="17" xfId="0" applyFont="1" applyBorder="1"/>
    <xf numFmtId="172" fontId="2" fillId="0" borderId="17" xfId="0" applyFont="1" applyBorder="1" applyAlignment="1" applyProtection="1">
      <alignment horizontal="left"/>
      <protection locked="0"/>
    </xf>
    <xf numFmtId="172" fontId="1" fillId="0" borderId="12" xfId="0" applyFont="1" applyBorder="1"/>
    <xf numFmtId="172" fontId="1" fillId="0" borderId="0" xfId="0" quotePrefix="1" applyFont="1" applyBorder="1" applyAlignment="1" applyProtection="1">
      <alignment horizontal="left"/>
    </xf>
    <xf numFmtId="172" fontId="1" fillId="0" borderId="18" xfId="0" quotePrefix="1" applyFont="1" applyBorder="1" applyAlignment="1" applyProtection="1">
      <alignment horizontal="left"/>
    </xf>
    <xf numFmtId="172" fontId="1" fillId="0" borderId="18" xfId="0" applyFont="1" applyBorder="1"/>
    <xf numFmtId="172" fontId="1" fillId="0" borderId="19" xfId="0" quotePrefix="1" applyFont="1" applyBorder="1" applyAlignment="1" applyProtection="1">
      <alignment horizontal="left"/>
    </xf>
    <xf numFmtId="172" fontId="1" fillId="0" borderId="20" xfId="0" quotePrefix="1" applyFont="1" applyBorder="1" applyAlignment="1" applyProtection="1">
      <alignment horizontal="left"/>
    </xf>
    <xf numFmtId="172" fontId="1" fillId="0" borderId="5" xfId="0" quotePrefix="1" applyFont="1" applyBorder="1" applyAlignment="1" applyProtection="1">
      <alignment horizontal="left"/>
    </xf>
    <xf numFmtId="172" fontId="1" fillId="0" borderId="0" xfId="0" applyFont="1" applyBorder="1" applyAlignment="1" applyProtection="1"/>
    <xf numFmtId="172" fontId="6" fillId="0" borderId="0" xfId="0" applyFont="1" applyBorder="1" applyAlignment="1" applyProtection="1"/>
    <xf numFmtId="172" fontId="1" fillId="0" borderId="21" xfId="0" quotePrefix="1" applyFont="1" applyBorder="1" applyAlignment="1" applyProtection="1">
      <alignment horizontal="left"/>
    </xf>
    <xf numFmtId="172" fontId="6" fillId="0" borderId="0" xfId="0" applyFont="1"/>
    <xf numFmtId="172" fontId="0" fillId="0" borderId="17" xfId="0" applyBorder="1"/>
    <xf numFmtId="172" fontId="0" fillId="0" borderId="15" xfId="0" applyBorder="1"/>
    <xf numFmtId="172" fontId="1" fillId="0" borderId="0" xfId="0" applyFont="1" applyBorder="1" applyAlignment="1"/>
    <xf numFmtId="172" fontId="1" fillId="2" borderId="0" xfId="0" applyFont="1" applyFill="1" applyBorder="1" applyAlignment="1" applyProtection="1">
      <alignment horizontal="left"/>
    </xf>
    <xf numFmtId="172" fontId="6" fillId="2" borderId="0" xfId="0" applyFont="1" applyFill="1" applyBorder="1" applyAlignment="1" applyProtection="1"/>
    <xf numFmtId="172" fontId="0" fillId="2" borderId="0" xfId="0" applyFill="1" applyBorder="1"/>
    <xf numFmtId="172" fontId="1" fillId="2" borderId="0" xfId="0" applyFont="1" applyFill="1" applyBorder="1" applyAlignment="1"/>
    <xf numFmtId="172" fontId="1" fillId="2" borderId="0" xfId="0" applyFont="1" applyFill="1" applyBorder="1" applyAlignment="1" applyProtection="1"/>
    <xf numFmtId="172" fontId="6" fillId="2" borderId="0" xfId="0" applyFont="1" applyFill="1" applyBorder="1" applyAlignment="1" applyProtection="1">
      <alignment horizontal="left"/>
    </xf>
    <xf numFmtId="172" fontId="1" fillId="2" borderId="0" xfId="0" quotePrefix="1" applyFont="1" applyFill="1" applyBorder="1" applyAlignment="1" applyProtection="1">
      <alignment horizontal="left"/>
    </xf>
    <xf numFmtId="172" fontId="4" fillId="2" borderId="0" xfId="0" applyNumberFormat="1" applyFont="1" applyFill="1" applyBorder="1" applyProtection="1"/>
    <xf numFmtId="172" fontId="6" fillId="2" borderId="0" xfId="0" applyFont="1" applyFill="1" applyBorder="1"/>
    <xf numFmtId="172" fontId="6" fillId="0" borderId="0" xfId="0" applyFont="1" applyFill="1" applyBorder="1" applyAlignment="1" applyProtection="1">
      <alignment horizontal="center" vertical="center"/>
    </xf>
    <xf numFmtId="172" fontId="1" fillId="0" borderId="17" xfId="0" applyFont="1" applyBorder="1" applyAlignment="1" applyProtection="1">
      <alignment horizontal="left"/>
    </xf>
    <xf numFmtId="172" fontId="1" fillId="0" borderId="17" xfId="0" applyFont="1" applyBorder="1" applyAlignment="1" applyProtection="1">
      <alignment horizontal="right"/>
    </xf>
    <xf numFmtId="172" fontId="0" fillId="0" borderId="12" xfId="0" applyBorder="1"/>
    <xf numFmtId="172" fontId="0" fillId="0" borderId="9" xfId="0" applyBorder="1"/>
    <xf numFmtId="37" fontId="1" fillId="0" borderId="17" xfId="0" applyNumberFormat="1" applyFont="1" applyBorder="1" applyProtection="1"/>
    <xf numFmtId="37" fontId="2" fillId="0" borderId="17" xfId="0" applyNumberFormat="1" applyFont="1" applyBorder="1" applyProtection="1">
      <protection locked="0"/>
    </xf>
    <xf numFmtId="172" fontId="6" fillId="0" borderId="0" xfId="0" applyFont="1" applyBorder="1" applyAlignment="1" applyProtection="1">
      <alignment horizontal="right"/>
    </xf>
    <xf numFmtId="172" fontId="1" fillId="0" borderId="9" xfId="0" applyFont="1" applyBorder="1" applyAlignment="1" applyProtection="1">
      <alignment horizontal="left"/>
    </xf>
    <xf numFmtId="172" fontId="1" fillId="0" borderId="22" xfId="0" applyFont="1" applyBorder="1"/>
    <xf numFmtId="172" fontId="1" fillId="0" borderId="22" xfId="0" applyFont="1" applyBorder="1" applyAlignment="1" applyProtection="1">
      <alignment horizontal="left"/>
    </xf>
    <xf numFmtId="172" fontId="6" fillId="0" borderId="0" xfId="0" applyFont="1" applyBorder="1" applyAlignment="1">
      <alignment horizontal="center"/>
    </xf>
    <xf numFmtId="172" fontId="1" fillId="0" borderId="23" xfId="0" applyFont="1" applyBorder="1" applyAlignment="1" applyProtection="1">
      <alignment horizontal="left"/>
    </xf>
    <xf numFmtId="172" fontId="1" fillId="0" borderId="23" xfId="0" applyFont="1" applyBorder="1"/>
    <xf numFmtId="172" fontId="1" fillId="0" borderId="24" xfId="0" applyFont="1" applyBorder="1"/>
    <xf numFmtId="172" fontId="1" fillId="0" borderId="25" xfId="0" applyFont="1" applyBorder="1" applyAlignment="1">
      <alignment vertical="center"/>
    </xf>
    <xf numFmtId="172" fontId="0" fillId="0" borderId="25" xfId="0" applyBorder="1" applyAlignment="1">
      <alignment vertical="center"/>
    </xf>
    <xf numFmtId="172" fontId="1" fillId="0" borderId="26" xfId="0" applyFont="1" applyBorder="1"/>
    <xf numFmtId="172" fontId="1" fillId="0" borderId="25" xfId="0" applyFont="1" applyFill="1" applyBorder="1" applyAlignment="1">
      <alignment vertical="center"/>
    </xf>
    <xf numFmtId="172" fontId="1" fillId="0" borderId="27" xfId="0" applyFont="1" applyFill="1" applyBorder="1" applyAlignment="1">
      <alignment vertical="center"/>
    </xf>
    <xf numFmtId="172" fontId="1" fillId="0" borderId="28" xfId="0" applyFont="1" applyBorder="1" applyAlignment="1" applyProtection="1">
      <alignment horizontal="left"/>
    </xf>
    <xf numFmtId="172" fontId="1" fillId="0" borderId="28" xfId="0" applyFont="1" applyBorder="1"/>
    <xf numFmtId="2" fontId="2" fillId="0" borderId="2" xfId="0" applyNumberFormat="1" applyFont="1" applyBorder="1" applyAlignment="1" applyProtection="1">
      <alignment horizontal="center"/>
      <protection locked="0"/>
    </xf>
    <xf numFmtId="172" fontId="11" fillId="3" borderId="0" xfId="0" applyNumberFormat="1" applyFont="1" applyFill="1" applyBorder="1" applyAlignment="1" applyProtection="1">
      <alignment vertical="center"/>
    </xf>
    <xf numFmtId="172" fontId="0" fillId="0" borderId="8" xfId="0" applyBorder="1"/>
    <xf numFmtId="172" fontId="0" fillId="0" borderId="29" xfId="0" applyBorder="1"/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72" fontId="1" fillId="0" borderId="31" xfId="0" applyFont="1" applyBorder="1"/>
    <xf numFmtId="172" fontId="0" fillId="0" borderId="10" xfId="0" applyBorder="1"/>
    <xf numFmtId="172" fontId="0" fillId="0" borderId="23" xfId="0" applyBorder="1"/>
    <xf numFmtId="172" fontId="0" fillId="0" borderId="32" xfId="0" applyBorder="1"/>
    <xf numFmtId="172" fontId="0" fillId="0" borderId="28" xfId="0" applyBorder="1"/>
    <xf numFmtId="172" fontId="1" fillId="0" borderId="31" xfId="0" applyFont="1" applyBorder="1" applyProtection="1"/>
    <xf numFmtId="172" fontId="1" fillId="0" borderId="0" xfId="0" applyFont="1" applyBorder="1" applyProtection="1"/>
    <xf numFmtId="172" fontId="0" fillId="0" borderId="0" xfId="0" applyProtection="1"/>
    <xf numFmtId="172" fontId="1" fillId="0" borderId="7" xfId="0" applyFont="1" applyBorder="1" applyProtection="1">
      <protection locked="0"/>
    </xf>
    <xf numFmtId="172" fontId="1" fillId="0" borderId="2" xfId="0" applyFont="1" applyBorder="1" applyAlignment="1" applyProtection="1">
      <alignment horizontal="right"/>
      <protection locked="0"/>
    </xf>
    <xf numFmtId="172" fontId="1" fillId="0" borderId="33" xfId="0" applyFont="1" applyBorder="1" applyProtection="1"/>
    <xf numFmtId="172" fontId="14" fillId="0" borderId="4" xfId="0" applyFont="1" applyBorder="1" applyAlignment="1" applyProtection="1">
      <alignment horizontal="left"/>
    </xf>
    <xf numFmtId="172" fontId="14" fillId="0" borderId="2" xfId="0" applyFont="1" applyBorder="1" applyProtection="1"/>
    <xf numFmtId="172" fontId="14" fillId="0" borderId="3" xfId="0" applyFont="1" applyBorder="1" applyAlignment="1" applyProtection="1">
      <alignment horizontal="left"/>
    </xf>
    <xf numFmtId="172" fontId="14" fillId="0" borderId="4" xfId="0" applyFont="1" applyBorder="1" applyProtection="1"/>
    <xf numFmtId="172" fontId="14" fillId="0" borderId="3" xfId="0" applyFont="1" applyBorder="1" applyAlignment="1" applyProtection="1">
      <alignment horizontal="left"/>
      <protection locked="0"/>
    </xf>
    <xf numFmtId="172" fontId="14" fillId="0" borderId="4" xfId="0" applyFont="1" applyBorder="1"/>
    <xf numFmtId="172" fontId="1" fillId="4" borderId="0" xfId="0" applyFont="1" applyFill="1" applyBorder="1"/>
    <xf numFmtId="164" fontId="15" fillId="5" borderId="2" xfId="0" applyNumberFormat="1" applyFont="1" applyFill="1" applyBorder="1" applyProtection="1"/>
    <xf numFmtId="172" fontId="15" fillId="5" borderId="2" xfId="0" applyNumberFormat="1" applyFont="1" applyFill="1" applyBorder="1" applyAlignment="1" applyProtection="1">
      <alignment horizontal="center"/>
    </xf>
    <xf numFmtId="164" fontId="15" fillId="0" borderId="34" xfId="0" applyNumberFormat="1" applyFont="1" applyBorder="1" applyProtection="1"/>
    <xf numFmtId="172" fontId="16" fillId="0" borderId="0" xfId="0" applyFont="1" applyProtection="1"/>
    <xf numFmtId="164" fontId="17" fillId="0" borderId="35" xfId="0" applyNumberFormat="1" applyFont="1" applyBorder="1" applyProtection="1"/>
    <xf numFmtId="172" fontId="18" fillId="0" borderId="0" xfId="0" applyNumberFormat="1" applyFont="1" applyBorder="1" applyAlignment="1" applyProtection="1">
      <alignment horizontal="left"/>
    </xf>
    <xf numFmtId="172" fontId="18" fillId="0" borderId="0" xfId="0" applyFont="1" applyBorder="1" applyAlignment="1" applyProtection="1">
      <alignment horizontal="left"/>
    </xf>
    <xf numFmtId="172" fontId="19" fillId="0" borderId="36" xfId="0" applyFont="1" applyBorder="1" applyAlignment="1" applyProtection="1">
      <alignment horizontal="left"/>
    </xf>
    <xf numFmtId="172" fontId="20" fillId="0" borderId="32" xfId="0" applyFont="1" applyBorder="1"/>
    <xf numFmtId="172" fontId="21" fillId="0" borderId="32" xfId="0" applyFont="1" applyBorder="1"/>
    <xf numFmtId="172" fontId="21" fillId="0" borderId="37" xfId="0" applyFont="1" applyBorder="1"/>
    <xf numFmtId="172" fontId="19" fillId="0" borderId="28" xfId="0" applyFont="1" applyBorder="1" applyAlignment="1" applyProtection="1">
      <alignment horizontal="left"/>
    </xf>
    <xf numFmtId="172" fontId="21" fillId="0" borderId="0" xfId="0" applyFont="1" applyBorder="1"/>
    <xf numFmtId="172" fontId="21" fillId="0" borderId="34" xfId="0" applyFont="1" applyBorder="1"/>
    <xf numFmtId="172" fontId="17" fillId="0" borderId="0" xfId="0" applyFont="1" applyBorder="1" applyAlignment="1" applyProtection="1">
      <alignment horizontal="left"/>
    </xf>
    <xf numFmtId="164" fontId="15" fillId="0" borderId="2" xfId="0" applyNumberFormat="1" applyFont="1" applyBorder="1" applyProtection="1"/>
    <xf numFmtId="164" fontId="15" fillId="0" borderId="38" xfId="0" applyNumberFormat="1" applyFont="1" applyBorder="1" applyProtection="1"/>
    <xf numFmtId="172" fontId="17" fillId="0" borderId="0" xfId="0" applyFont="1" applyBorder="1"/>
    <xf numFmtId="164" fontId="15" fillId="0" borderId="0" xfId="0" applyNumberFormat="1" applyFont="1" applyBorder="1" applyProtection="1"/>
    <xf numFmtId="172" fontId="15" fillId="0" borderId="39" xfId="0" applyFont="1" applyBorder="1" applyAlignment="1" applyProtection="1">
      <alignment horizontal="left"/>
    </xf>
    <xf numFmtId="172" fontId="15" fillId="0" borderId="0" xfId="0" applyFont="1" applyBorder="1"/>
    <xf numFmtId="164" fontId="17" fillId="0" borderId="12" xfId="0" applyNumberFormat="1" applyFont="1" applyBorder="1" applyAlignment="1" applyProtection="1">
      <alignment horizontal="right"/>
    </xf>
    <xf numFmtId="172" fontId="27" fillId="0" borderId="0" xfId="0" applyFont="1" applyBorder="1" applyAlignment="1" applyProtection="1">
      <alignment horizontal="left" vertical="center"/>
    </xf>
    <xf numFmtId="172" fontId="16" fillId="0" borderId="0" xfId="0" applyFont="1" applyBorder="1"/>
    <xf numFmtId="172" fontId="28" fillId="0" borderId="0" xfId="0" applyFont="1" applyBorder="1" applyAlignment="1" applyProtection="1">
      <alignment horizontal="left"/>
    </xf>
    <xf numFmtId="164" fontId="15" fillId="0" borderId="7" xfId="0" applyNumberFormat="1" applyFont="1" applyBorder="1" applyProtection="1"/>
    <xf numFmtId="165" fontId="17" fillId="0" borderId="13" xfId="0" applyNumberFormat="1" applyFont="1" applyBorder="1"/>
    <xf numFmtId="164" fontId="17" fillId="5" borderId="7" xfId="0" applyNumberFormat="1" applyFont="1" applyFill="1" applyBorder="1" applyProtection="1"/>
    <xf numFmtId="164" fontId="17" fillId="0" borderId="7" xfId="0" applyNumberFormat="1" applyFont="1" applyBorder="1" applyProtection="1"/>
    <xf numFmtId="172" fontId="15" fillId="0" borderId="7" xfId="0" applyFont="1" applyBorder="1"/>
    <xf numFmtId="164" fontId="17" fillId="0" borderId="31" xfId="0" applyNumberFormat="1" applyFont="1" applyBorder="1" applyProtection="1"/>
    <xf numFmtId="172" fontId="29" fillId="0" borderId="3" xfId="0" applyFont="1" applyBorder="1" applyProtection="1"/>
    <xf numFmtId="172" fontId="30" fillId="0" borderId="3" xfId="0" applyFont="1" applyBorder="1" applyProtection="1"/>
    <xf numFmtId="172" fontId="29" fillId="0" borderId="40" xfId="0" applyFont="1" applyBorder="1" applyAlignment="1" applyProtection="1">
      <alignment horizontal="left"/>
    </xf>
    <xf numFmtId="164" fontId="17" fillId="0" borderId="7" xfId="0" applyNumberFormat="1" applyFont="1" applyBorder="1" applyAlignment="1" applyProtection="1">
      <alignment horizontal="center"/>
    </xf>
    <xf numFmtId="172" fontId="24" fillId="0" borderId="0" xfId="0" applyFont="1" applyBorder="1"/>
    <xf numFmtId="172" fontId="15" fillId="0" borderId="14" xfId="0" applyFont="1" applyBorder="1" applyProtection="1"/>
    <xf numFmtId="164" fontId="31" fillId="0" borderId="30" xfId="0" applyNumberFormat="1" applyFont="1" applyBorder="1" applyAlignment="1" applyProtection="1">
      <alignment horizontal="center"/>
    </xf>
    <xf numFmtId="164" fontId="17" fillId="0" borderId="41" xfId="0" applyNumberFormat="1" applyFont="1" applyBorder="1" applyAlignment="1" applyProtection="1">
      <alignment horizontal="center"/>
    </xf>
    <xf numFmtId="164" fontId="17" fillId="0" borderId="41" xfId="0" applyNumberFormat="1" applyFont="1" applyBorder="1" applyProtection="1"/>
    <xf numFmtId="172" fontId="0" fillId="6" borderId="8" xfId="0" applyFill="1" applyBorder="1"/>
    <xf numFmtId="172" fontId="1" fillId="6" borderId="0" xfId="0" applyFont="1" applyFill="1" applyBorder="1"/>
    <xf numFmtId="172" fontId="0" fillId="6" borderId="0" xfId="0" applyFill="1"/>
    <xf numFmtId="172" fontId="0" fillId="6" borderId="29" xfId="0" applyFill="1" applyBorder="1"/>
    <xf numFmtId="172" fontId="1" fillId="6" borderId="5" xfId="0" applyFont="1" applyFill="1" applyBorder="1"/>
    <xf numFmtId="172" fontId="0" fillId="6" borderId="10" xfId="0" applyFill="1" applyBorder="1"/>
    <xf numFmtId="164" fontId="36" fillId="0" borderId="30" xfId="0" applyNumberFormat="1" applyFont="1" applyBorder="1" applyAlignment="1" applyProtection="1">
      <alignment horizontal="center"/>
      <protection locked="0"/>
    </xf>
    <xf numFmtId="172" fontId="0" fillId="5" borderId="8" xfId="0" applyFill="1" applyBorder="1"/>
    <xf numFmtId="172" fontId="1" fillId="5" borderId="0" xfId="0" applyFont="1" applyFill="1" applyBorder="1"/>
    <xf numFmtId="172" fontId="0" fillId="5" borderId="0" xfId="0" applyFill="1" applyBorder="1"/>
    <xf numFmtId="172" fontId="1" fillId="5" borderId="42" xfId="0" applyFont="1" applyFill="1" applyBorder="1"/>
    <xf numFmtId="172" fontId="0" fillId="5" borderId="10" xfId="0" applyFill="1" applyBorder="1"/>
    <xf numFmtId="172" fontId="0" fillId="4" borderId="8" xfId="0" applyFill="1" applyBorder="1"/>
    <xf numFmtId="164" fontId="33" fillId="0" borderId="30" xfId="0" applyNumberFormat="1" applyFont="1" applyBorder="1" applyAlignment="1" applyProtection="1">
      <alignment horizontal="center"/>
      <protection locked="0"/>
    </xf>
    <xf numFmtId="164" fontId="32" fillId="0" borderId="30" xfId="0" applyNumberFormat="1" applyFont="1" applyBorder="1" applyAlignment="1" applyProtection="1">
      <alignment horizontal="center"/>
      <protection locked="0"/>
    </xf>
    <xf numFmtId="172" fontId="1" fillId="0" borderId="17" xfId="0" applyFont="1" applyBorder="1" applyProtection="1">
      <protection locked="0"/>
    </xf>
    <xf numFmtId="172" fontId="42" fillId="0" borderId="0" xfId="0" applyFont="1" applyFill="1" applyBorder="1" applyAlignment="1" applyProtection="1">
      <alignment horizontal="centerContinuous" vertical="center"/>
    </xf>
    <xf numFmtId="172" fontId="34" fillId="0" borderId="0" xfId="0" applyFont="1" applyFill="1" applyBorder="1" applyAlignment="1">
      <alignment horizontal="centerContinuous"/>
    </xf>
    <xf numFmtId="172" fontId="22" fillId="0" borderId="0" xfId="0" applyFont="1" applyFill="1" applyBorder="1" applyAlignment="1">
      <alignment horizontal="centerContinuous"/>
    </xf>
    <xf numFmtId="172" fontId="43" fillId="0" borderId="0" xfId="0" applyFont="1" applyAlignment="1" applyProtection="1">
      <alignment horizontal="left"/>
    </xf>
    <xf numFmtId="172" fontId="44" fillId="0" borderId="0" xfId="0" applyFont="1" applyAlignment="1" applyProtection="1">
      <alignment horizontal="left"/>
    </xf>
    <xf numFmtId="166" fontId="22" fillId="0" borderId="2" xfId="0" applyNumberFormat="1" applyFont="1" applyBorder="1" applyAlignment="1" applyProtection="1">
      <alignment horizontal="center"/>
      <protection locked="0"/>
    </xf>
    <xf numFmtId="166" fontId="22" fillId="0" borderId="2" xfId="0" applyNumberFormat="1" applyFont="1" applyBorder="1" applyAlignment="1">
      <alignment horizontal="center"/>
    </xf>
    <xf numFmtId="166" fontId="22" fillId="0" borderId="43" xfId="0" applyNumberFormat="1" applyFont="1" applyBorder="1" applyAlignment="1">
      <alignment horizontal="center"/>
    </xf>
    <xf numFmtId="166" fontId="15" fillId="0" borderId="44" xfId="0" applyNumberFormat="1" applyFont="1" applyBorder="1" applyAlignment="1" applyProtection="1">
      <alignment horizontal="center"/>
    </xf>
    <xf numFmtId="166" fontId="15" fillId="0" borderId="41" xfId="0" applyNumberFormat="1" applyFont="1" applyBorder="1" applyAlignment="1" applyProtection="1">
      <alignment horizontal="center"/>
    </xf>
    <xf numFmtId="166" fontId="15" fillId="0" borderId="45" xfId="0" applyNumberFormat="1" applyFont="1" applyBorder="1" applyAlignment="1" applyProtection="1">
      <alignment horizontal="center"/>
    </xf>
    <xf numFmtId="172" fontId="45" fillId="0" borderId="3" xfId="0" applyFont="1" applyBorder="1" applyAlignment="1" applyProtection="1">
      <alignment horizontal="left"/>
    </xf>
    <xf numFmtId="172" fontId="45" fillId="0" borderId="3" xfId="0" applyFont="1" applyBorder="1"/>
    <xf numFmtId="172" fontId="45" fillId="0" borderId="46" xfId="0" applyFont="1" applyBorder="1" applyAlignment="1" applyProtection="1">
      <alignment horizontal="left"/>
    </xf>
    <xf numFmtId="172" fontId="45" fillId="0" borderId="46" xfId="0" applyFont="1" applyBorder="1"/>
    <xf numFmtId="172" fontId="46" fillId="0" borderId="29" xfId="0" applyFont="1" applyBorder="1" applyAlignment="1" applyProtection="1">
      <alignment wrapText="1"/>
    </xf>
    <xf numFmtId="1" fontId="47" fillId="0" borderId="31" xfId="0" applyNumberFormat="1" applyFont="1" applyBorder="1" applyAlignment="1" applyProtection="1">
      <alignment horizontal="center" vertical="center"/>
    </xf>
    <xf numFmtId="172" fontId="48" fillId="0" borderId="2" xfId="0" applyNumberFormat="1" applyFont="1" applyBorder="1" applyAlignment="1" applyProtection="1">
      <alignment horizontal="center"/>
    </xf>
    <xf numFmtId="164" fontId="15" fillId="0" borderId="41" xfId="0" applyNumberFormat="1" applyFont="1" applyBorder="1" applyAlignment="1" applyProtection="1">
      <alignment horizontal="center"/>
    </xf>
    <xf numFmtId="164" fontId="17" fillId="0" borderId="47" xfId="0" applyNumberFormat="1" applyFont="1" applyBorder="1" applyAlignment="1" applyProtection="1">
      <alignment horizontal="center"/>
    </xf>
    <xf numFmtId="164" fontId="15" fillId="0" borderId="48" xfId="0" applyNumberFormat="1" applyFont="1" applyBorder="1" applyAlignment="1" applyProtection="1">
      <alignment horizontal="center"/>
    </xf>
    <xf numFmtId="1" fontId="17" fillId="0" borderId="49" xfId="0" applyNumberFormat="1" applyFont="1" applyBorder="1" applyAlignment="1" applyProtection="1">
      <alignment horizontal="center" vertical="center"/>
    </xf>
    <xf numFmtId="172" fontId="15" fillId="0" borderId="50" xfId="0" applyFont="1" applyBorder="1"/>
    <xf numFmtId="173" fontId="17" fillId="4" borderId="44" xfId="0" applyNumberFormat="1" applyFont="1" applyFill="1" applyBorder="1" applyAlignment="1" applyProtection="1">
      <alignment horizontal="center" vertical="center"/>
    </xf>
    <xf numFmtId="173" fontId="17" fillId="4" borderId="51" xfId="0" applyNumberFormat="1" applyFont="1" applyFill="1" applyBorder="1" applyAlignment="1" applyProtection="1">
      <alignment horizontal="center" vertical="center"/>
    </xf>
    <xf numFmtId="173" fontId="17" fillId="4" borderId="41" xfId="0" applyNumberFormat="1" applyFont="1" applyFill="1" applyBorder="1" applyAlignment="1" applyProtection="1">
      <alignment horizontal="center" vertical="center"/>
    </xf>
    <xf numFmtId="172" fontId="17" fillId="4" borderId="47" xfId="0" applyFont="1" applyFill="1" applyBorder="1" applyAlignment="1" applyProtection="1">
      <alignment horizontal="center" vertical="center"/>
    </xf>
    <xf numFmtId="172" fontId="1" fillId="5" borderId="11" xfId="0" applyFont="1" applyFill="1" applyBorder="1"/>
    <xf numFmtId="172" fontId="1" fillId="6" borderId="11" xfId="0" applyFont="1" applyFill="1" applyBorder="1"/>
    <xf numFmtId="172" fontId="1" fillId="5" borderId="12" xfId="0" applyFont="1" applyFill="1" applyBorder="1"/>
    <xf numFmtId="172" fontId="1" fillId="5" borderId="1" xfId="0" applyFont="1" applyFill="1" applyBorder="1"/>
    <xf numFmtId="172" fontId="1" fillId="7" borderId="11" xfId="0" applyFont="1" applyFill="1" applyBorder="1" applyAlignment="1" applyProtection="1">
      <alignment horizontal="left"/>
    </xf>
    <xf numFmtId="172" fontId="1" fillId="7" borderId="0" xfId="0" applyFont="1" applyFill="1" applyBorder="1"/>
    <xf numFmtId="172" fontId="1" fillId="7" borderId="12" xfId="0" applyFont="1" applyFill="1" applyBorder="1"/>
    <xf numFmtId="172" fontId="15" fillId="0" borderId="17" xfId="0" applyFont="1" applyBorder="1"/>
    <xf numFmtId="172" fontId="1" fillId="6" borderId="0" xfId="0" applyFont="1" applyFill="1" applyBorder="1" applyAlignment="1" applyProtection="1">
      <alignment horizontal="left"/>
    </xf>
    <xf numFmtId="172" fontId="1" fillId="6" borderId="0" xfId="0" applyFont="1" applyFill="1" applyBorder="1" applyAlignment="1" applyProtection="1">
      <alignment horizontal="right"/>
    </xf>
    <xf numFmtId="172" fontId="1" fillId="0" borderId="25" xfId="0" applyFont="1" applyFill="1" applyBorder="1"/>
    <xf numFmtId="172" fontId="0" fillId="0" borderId="52" xfId="0" applyBorder="1"/>
    <xf numFmtId="172" fontId="0" fillId="0" borderId="53" xfId="0" applyBorder="1"/>
    <xf numFmtId="172" fontId="0" fillId="7" borderId="11" xfId="0" applyFill="1" applyBorder="1"/>
    <xf numFmtId="172" fontId="1" fillId="7" borderId="0" xfId="0" applyFont="1" applyFill="1"/>
    <xf numFmtId="172" fontId="0" fillId="7" borderId="0" xfId="0" applyFill="1"/>
    <xf numFmtId="172" fontId="1" fillId="7" borderId="0" xfId="0" applyFont="1" applyFill="1" applyAlignment="1" applyProtection="1">
      <alignment horizontal="left" vertical="center"/>
    </xf>
    <xf numFmtId="172" fontId="1" fillId="7" borderId="0" xfId="0" applyNumberFormat="1" applyFont="1" applyFill="1" applyBorder="1" applyAlignment="1" applyProtection="1"/>
    <xf numFmtId="172" fontId="0" fillId="7" borderId="0" xfId="0" applyFill="1" applyBorder="1"/>
    <xf numFmtId="172" fontId="4" fillId="7" borderId="0" xfId="0" applyNumberFormat="1" applyFont="1" applyFill="1" applyBorder="1" applyAlignment="1" applyProtection="1">
      <alignment horizontal="center"/>
    </xf>
    <xf numFmtId="172" fontId="4" fillId="7" borderId="12" xfId="0" applyFont="1" applyFill="1" applyBorder="1" applyAlignment="1" applyProtection="1">
      <alignment horizontal="left"/>
    </xf>
    <xf numFmtId="172" fontId="0" fillId="7" borderId="54" xfId="0" applyFill="1" applyBorder="1"/>
    <xf numFmtId="172" fontId="1" fillId="7" borderId="12" xfId="0" applyFont="1" applyFill="1" applyBorder="1" applyAlignment="1" applyProtection="1">
      <alignment horizontal="left"/>
    </xf>
    <xf numFmtId="37" fontId="15" fillId="0" borderId="17" xfId="0" applyNumberFormat="1" applyFont="1" applyBorder="1" applyProtection="1"/>
    <xf numFmtId="172" fontId="15" fillId="0" borderId="0" xfId="0" applyFont="1" applyBorder="1" applyAlignment="1" applyProtection="1">
      <alignment horizontal="left"/>
    </xf>
    <xf numFmtId="164" fontId="17" fillId="0" borderId="55" xfId="0" applyNumberFormat="1" applyFont="1" applyBorder="1" applyProtection="1"/>
    <xf numFmtId="37" fontId="15" fillId="0" borderId="17" xfId="0" applyNumberFormat="1" applyFont="1" applyBorder="1" applyProtection="1">
      <protection locked="0"/>
    </xf>
    <xf numFmtId="3" fontId="15" fillId="0" borderId="17" xfId="0" applyNumberFormat="1" applyFont="1" applyBorder="1"/>
    <xf numFmtId="172" fontId="15" fillId="0" borderId="0" xfId="0" applyNumberFormat="1" applyFont="1" applyBorder="1" applyProtection="1"/>
    <xf numFmtId="164" fontId="17" fillId="0" borderId="5" xfId="0" applyNumberFormat="1" applyFont="1" applyBorder="1" applyProtection="1"/>
    <xf numFmtId="164" fontId="17" fillId="0" borderId="24" xfId="0" applyNumberFormat="1" applyFont="1" applyBorder="1" applyProtection="1"/>
    <xf numFmtId="3" fontId="15" fillId="0" borderId="0" xfId="0" applyNumberFormat="1" applyFont="1" applyBorder="1"/>
    <xf numFmtId="3" fontId="15" fillId="0" borderId="0" xfId="0" applyNumberFormat="1" applyFont="1" applyBorder="1" applyProtection="1"/>
    <xf numFmtId="172" fontId="16" fillId="0" borderId="0" xfId="0" applyFont="1"/>
    <xf numFmtId="172" fontId="49" fillId="0" borderId="0" xfId="0" applyFont="1" applyBorder="1" applyAlignment="1" applyProtection="1">
      <alignment horizontal="left"/>
    </xf>
    <xf numFmtId="172" fontId="50" fillId="0" borderId="25" xfId="0" applyFont="1" applyFill="1" applyBorder="1" applyAlignment="1" applyProtection="1">
      <alignment horizontal="left" vertical="center"/>
    </xf>
    <xf numFmtId="172" fontId="50" fillId="0" borderId="25" xfId="0" applyFont="1" applyBorder="1" applyAlignment="1" applyProtection="1">
      <alignment horizontal="left" vertical="center"/>
    </xf>
    <xf numFmtId="172" fontId="51" fillId="7" borderId="0" xfId="0" applyFont="1" applyFill="1" applyAlignment="1" applyProtection="1">
      <alignment horizontal="left" vertical="center"/>
    </xf>
    <xf numFmtId="172" fontId="49" fillId="7" borderId="0" xfId="0" applyFont="1" applyFill="1" applyBorder="1" applyAlignment="1" applyProtection="1">
      <alignment horizontal="center"/>
    </xf>
    <xf numFmtId="172" fontId="52" fillId="0" borderId="0" xfId="0" applyFont="1" applyBorder="1" applyAlignment="1" applyProtection="1">
      <alignment horizontal="left"/>
    </xf>
    <xf numFmtId="172" fontId="53" fillId="0" borderId="0" xfId="0" applyFont="1" applyBorder="1" applyAlignment="1" applyProtection="1">
      <alignment horizontal="left"/>
    </xf>
    <xf numFmtId="172" fontId="53" fillId="0" borderId="24" xfId="0" applyFont="1" applyBorder="1" applyAlignment="1" applyProtection="1">
      <alignment horizontal="left"/>
    </xf>
    <xf numFmtId="172" fontId="54" fillId="0" borderId="25" xfId="0" applyNumberFormat="1" applyFont="1" applyFill="1" applyBorder="1" applyAlignment="1" applyProtection="1">
      <alignment horizontal="center" vertical="center"/>
    </xf>
    <xf numFmtId="172" fontId="54" fillId="0" borderId="25" xfId="0" applyNumberFormat="1" applyFont="1" applyBorder="1" applyAlignment="1" applyProtection="1">
      <alignment horizontal="center" vertical="center"/>
    </xf>
    <xf numFmtId="172" fontId="6" fillId="6" borderId="0" xfId="0" applyFont="1" applyFill="1" applyBorder="1" applyAlignment="1">
      <alignment horizontal="center"/>
    </xf>
    <xf numFmtId="172" fontId="1" fillId="5" borderId="10" xfId="0" applyFont="1" applyFill="1" applyBorder="1"/>
    <xf numFmtId="172" fontId="1" fillId="5" borderId="16" xfId="0" applyFont="1" applyFill="1" applyBorder="1"/>
    <xf numFmtId="172" fontId="4" fillId="5" borderId="17" xfId="0" applyFont="1" applyFill="1" applyBorder="1" applyAlignment="1" applyProtection="1">
      <alignment horizontal="left"/>
    </xf>
    <xf numFmtId="172" fontId="1" fillId="5" borderId="56" xfId="0" applyFont="1" applyFill="1" applyBorder="1" applyAlignment="1" applyProtection="1">
      <alignment horizontal="left"/>
    </xf>
    <xf numFmtId="172" fontId="4" fillId="5" borderId="0" xfId="0" applyFont="1" applyFill="1" applyBorder="1" applyAlignment="1" applyProtection="1">
      <alignment horizontal="left" wrapText="1"/>
    </xf>
    <xf numFmtId="172" fontId="25" fillId="6" borderId="1" xfId="0" applyFont="1" applyFill="1" applyBorder="1" applyAlignment="1" applyProtection="1">
      <alignment horizontal="left"/>
    </xf>
    <xf numFmtId="172" fontId="1" fillId="6" borderId="42" xfId="0" applyFont="1" applyFill="1" applyBorder="1" applyAlignment="1" applyProtection="1">
      <alignment horizontal="centerContinuous"/>
    </xf>
    <xf numFmtId="172" fontId="5" fillId="6" borderId="57" xfId="0" applyFont="1" applyFill="1" applyBorder="1" applyAlignment="1" applyProtection="1">
      <alignment horizontal="centerContinuous"/>
    </xf>
    <xf numFmtId="172" fontId="5" fillId="6" borderId="42" xfId="0" applyFont="1" applyFill="1" applyBorder="1" applyAlignment="1" applyProtection="1">
      <alignment horizontal="centerContinuous"/>
    </xf>
    <xf numFmtId="172" fontId="5" fillId="6" borderId="58" xfId="0" applyFont="1" applyFill="1" applyBorder="1" applyAlignment="1" applyProtection="1">
      <alignment horizontal="center"/>
    </xf>
    <xf numFmtId="172" fontId="10" fillId="6" borderId="59" xfId="0" applyFont="1" applyFill="1" applyBorder="1"/>
    <xf numFmtId="172" fontId="10" fillId="6" borderId="60" xfId="0" applyFont="1" applyFill="1" applyBorder="1"/>
    <xf numFmtId="172" fontId="5" fillId="6" borderId="61" xfId="0" applyFont="1" applyFill="1" applyBorder="1" applyAlignment="1" applyProtection="1">
      <alignment horizontal="center"/>
    </xf>
    <xf numFmtId="172" fontId="5" fillId="6" borderId="57" xfId="0" applyFont="1" applyFill="1" applyBorder="1" applyAlignment="1" applyProtection="1">
      <alignment horizontal="center"/>
    </xf>
    <xf numFmtId="172" fontId="5" fillId="6" borderId="62" xfId="0" applyFont="1" applyFill="1" applyBorder="1" applyAlignment="1" applyProtection="1">
      <alignment horizontal="left"/>
    </xf>
    <xf numFmtId="172" fontId="5" fillId="6" borderId="63" xfId="0" applyFont="1" applyFill="1" applyBorder="1" applyAlignment="1" applyProtection="1">
      <alignment horizontal="center"/>
    </xf>
    <xf numFmtId="172" fontId="5" fillId="6" borderId="64" xfId="0" applyFont="1" applyFill="1" applyBorder="1" applyAlignment="1" applyProtection="1">
      <alignment horizontal="center"/>
    </xf>
    <xf numFmtId="172" fontId="5" fillId="6" borderId="65" xfId="0" applyFont="1" applyFill="1" applyBorder="1" applyAlignment="1" applyProtection="1">
      <alignment horizontal="center"/>
    </xf>
    <xf numFmtId="172" fontId="10" fillId="6" borderId="66" xfId="0" applyFont="1" applyFill="1" applyBorder="1"/>
    <xf numFmtId="172" fontId="10" fillId="6" borderId="67" xfId="0" applyFont="1" applyFill="1" applyBorder="1"/>
    <xf numFmtId="172" fontId="5" fillId="6" borderId="68" xfId="0" applyFont="1" applyFill="1" applyBorder="1" applyAlignment="1" applyProtection="1">
      <alignment horizontal="center"/>
    </xf>
    <xf numFmtId="172" fontId="5" fillId="6" borderId="8" xfId="0" applyFont="1" applyFill="1" applyBorder="1" applyAlignment="1">
      <alignment horizontal="center"/>
    </xf>
    <xf numFmtId="172" fontId="5" fillId="6" borderId="69" xfId="0" applyFont="1" applyFill="1" applyBorder="1" applyAlignment="1" applyProtection="1">
      <alignment horizontal="center"/>
    </xf>
    <xf numFmtId="172" fontId="5" fillId="6" borderId="70" xfId="0" applyFont="1" applyFill="1" applyBorder="1" applyAlignment="1">
      <alignment horizontal="center"/>
    </xf>
    <xf numFmtId="172" fontId="5" fillId="6" borderId="71" xfId="0" applyFont="1" applyFill="1" applyBorder="1" applyAlignment="1" applyProtection="1">
      <alignment horizontal="center"/>
    </xf>
    <xf numFmtId="172" fontId="5" fillId="6" borderId="71" xfId="0" applyFont="1" applyFill="1" applyBorder="1" applyAlignment="1">
      <alignment horizontal="center"/>
    </xf>
    <xf numFmtId="172" fontId="10" fillId="6" borderId="72" xfId="0" applyFont="1" applyFill="1" applyBorder="1" applyAlignment="1" applyProtection="1">
      <alignment horizontal="left"/>
    </xf>
    <xf numFmtId="172" fontId="10" fillId="6" borderId="73" xfId="0" applyFont="1" applyFill="1" applyBorder="1"/>
    <xf numFmtId="164" fontId="5" fillId="6" borderId="70" xfId="0" applyNumberFormat="1" applyFont="1" applyFill="1" applyBorder="1" applyAlignment="1" applyProtection="1">
      <alignment horizontal="center"/>
    </xf>
    <xf numFmtId="172" fontId="5" fillId="6" borderId="29" xfId="0" applyFont="1" applyFill="1" applyBorder="1" applyAlignment="1">
      <alignment horizontal="center"/>
    </xf>
    <xf numFmtId="172" fontId="5" fillId="6" borderId="74" xfId="0" applyFont="1" applyFill="1" applyBorder="1" applyAlignment="1" applyProtection="1">
      <alignment horizontal="left"/>
    </xf>
    <xf numFmtId="172" fontId="5" fillId="6" borderId="47" xfId="0" applyFont="1" applyFill="1" applyBorder="1" applyAlignment="1" applyProtection="1">
      <alignment horizontal="center"/>
    </xf>
    <xf numFmtId="172" fontId="1" fillId="5" borderId="54" xfId="0" applyFont="1" applyFill="1" applyBorder="1" applyAlignment="1" applyProtection="1">
      <alignment horizontal="left"/>
    </xf>
    <xf numFmtId="172" fontId="1" fillId="5" borderId="0" xfId="0" applyFont="1" applyFill="1" applyBorder="1" applyAlignment="1" applyProtection="1">
      <alignment horizontal="left"/>
    </xf>
    <xf numFmtId="172" fontId="1" fillId="5" borderId="12" xfId="0" applyFont="1" applyFill="1" applyBorder="1" applyAlignment="1" applyProtection="1">
      <alignment horizontal="left"/>
    </xf>
    <xf numFmtId="172" fontId="1" fillId="5" borderId="0" xfId="0" applyFont="1" applyFill="1"/>
    <xf numFmtId="172" fontId="4" fillId="5" borderId="0" xfId="0" applyFont="1" applyFill="1"/>
    <xf numFmtId="172" fontId="3" fillId="5" borderId="0" xfId="0" applyFont="1" applyFill="1" applyAlignment="1" applyProtection="1">
      <alignment horizontal="left"/>
    </xf>
    <xf numFmtId="172" fontId="55" fillId="5" borderId="0" xfId="0" applyFont="1" applyFill="1" applyAlignment="1" applyProtection="1">
      <alignment horizontal="left"/>
    </xf>
    <xf numFmtId="172" fontId="29" fillId="0" borderId="75" xfId="0" applyFont="1" applyBorder="1" applyProtection="1"/>
    <xf numFmtId="172" fontId="4" fillId="5" borderId="0" xfId="0" applyFont="1" applyFill="1" applyBorder="1" applyProtection="1"/>
    <xf numFmtId="172" fontId="1" fillId="8" borderId="36" xfId="0" applyFont="1" applyFill="1" applyBorder="1"/>
    <xf numFmtId="172" fontId="23" fillId="9" borderId="32" xfId="0" applyFont="1" applyFill="1" applyBorder="1" applyAlignment="1">
      <alignment horizontal="centerContinuous"/>
    </xf>
    <xf numFmtId="172" fontId="24" fillId="9" borderId="32" xfId="0" applyFont="1" applyFill="1" applyBorder="1" applyAlignment="1">
      <alignment horizontal="centerContinuous"/>
    </xf>
    <xf numFmtId="172" fontId="1" fillId="8" borderId="37" xfId="0" applyFont="1" applyFill="1" applyBorder="1"/>
    <xf numFmtId="172" fontId="1" fillId="8" borderId="28" xfId="0" applyFont="1" applyFill="1" applyBorder="1"/>
    <xf numFmtId="172" fontId="0" fillId="8" borderId="0" xfId="0" applyFill="1"/>
    <xf numFmtId="172" fontId="1" fillId="8" borderId="0" xfId="0" applyFont="1" applyFill="1" applyBorder="1"/>
    <xf numFmtId="172" fontId="1" fillId="8" borderId="34" xfId="0" applyFont="1" applyFill="1" applyBorder="1"/>
    <xf numFmtId="172" fontId="5" fillId="6" borderId="21" xfId="0" applyFont="1" applyFill="1" applyBorder="1" applyAlignment="1" applyProtection="1">
      <alignment horizontal="centerContinuous"/>
    </xf>
    <xf numFmtId="172" fontId="13" fillId="6" borderId="50" xfId="0" applyFont="1" applyFill="1" applyBorder="1" applyAlignment="1">
      <alignment horizontal="centerContinuous"/>
    </xf>
    <xf numFmtId="3" fontId="15" fillId="0" borderId="40" xfId="0" applyNumberFormat="1" applyFont="1" applyBorder="1" applyAlignment="1" applyProtection="1">
      <alignment horizontal="centerContinuous"/>
    </xf>
    <xf numFmtId="164" fontId="15" fillId="0" borderId="3" xfId="0" applyNumberFormat="1" applyFont="1" applyBorder="1" applyAlignment="1" applyProtection="1">
      <alignment horizontal="centerContinuous"/>
    </xf>
    <xf numFmtId="166" fontId="15" fillId="0" borderId="3" xfId="0" applyNumberFormat="1" applyFont="1" applyBorder="1" applyAlignment="1" applyProtection="1">
      <alignment horizontal="centerContinuous"/>
    </xf>
    <xf numFmtId="172" fontId="14" fillId="0" borderId="40" xfId="0" applyFont="1" applyBorder="1" applyAlignment="1" applyProtection="1">
      <alignment horizontal="centerContinuous"/>
      <protection locked="0"/>
    </xf>
    <xf numFmtId="172" fontId="14" fillId="0" borderId="3" xfId="0" applyFont="1" applyBorder="1" applyAlignment="1" applyProtection="1">
      <alignment horizontal="centerContinuous"/>
      <protection locked="0"/>
    </xf>
    <xf numFmtId="172" fontId="56" fillId="0" borderId="2" xfId="0" applyFont="1" applyBorder="1" applyAlignment="1" applyProtection="1">
      <alignment horizontal="left"/>
    </xf>
    <xf numFmtId="172" fontId="56" fillId="0" borderId="4" xfId="0" applyFont="1" applyBorder="1" applyProtection="1"/>
    <xf numFmtId="172" fontId="56" fillId="0" borderId="40" xfId="0" applyFont="1" applyBorder="1" applyProtection="1"/>
    <xf numFmtId="164" fontId="15" fillId="0" borderId="2" xfId="0" applyNumberFormat="1" applyFont="1" applyBorder="1" applyAlignment="1" applyProtection="1">
      <alignment horizontal="center"/>
    </xf>
    <xf numFmtId="166" fontId="15" fillId="0" borderId="2" xfId="0" applyNumberFormat="1" applyFont="1" applyBorder="1" applyAlignment="1" applyProtection="1">
      <alignment horizontal="center"/>
    </xf>
    <xf numFmtId="172" fontId="4" fillId="7" borderId="0" xfId="0" applyFont="1" applyFill="1" applyBorder="1" applyAlignment="1" applyProtection="1">
      <alignment horizontal="left"/>
    </xf>
    <xf numFmtId="172" fontId="9" fillId="7" borderId="0" xfId="0" applyFont="1" applyFill="1" applyBorder="1" applyAlignment="1" applyProtection="1">
      <alignment horizontal="left"/>
      <protection locked="0"/>
    </xf>
    <xf numFmtId="172" fontId="4" fillId="7" borderId="0" xfId="0" applyFont="1" applyFill="1" applyBorder="1"/>
    <xf numFmtId="172" fontId="9" fillId="7" borderId="0" xfId="0" applyFont="1" applyFill="1" applyBorder="1" applyAlignment="1" applyProtection="1">
      <alignment horizontal="left" vertical="top"/>
      <protection locked="0"/>
    </xf>
    <xf numFmtId="172" fontId="0" fillId="4" borderId="57" xfId="0" applyFill="1" applyBorder="1"/>
    <xf numFmtId="172" fontId="1" fillId="4" borderId="1" xfId="0" applyFont="1" applyFill="1" applyBorder="1"/>
    <xf numFmtId="172" fontId="0" fillId="4" borderId="1" xfId="0" applyFill="1" applyBorder="1"/>
    <xf numFmtId="172" fontId="1" fillId="4" borderId="42" xfId="0" applyFont="1" applyFill="1" applyBorder="1"/>
    <xf numFmtId="172" fontId="1" fillId="4" borderId="10" xfId="0" applyFont="1" applyFill="1" applyBorder="1"/>
    <xf numFmtId="172" fontId="1" fillId="4" borderId="0" xfId="0" applyFont="1" applyFill="1" applyBorder="1" applyAlignment="1">
      <alignment horizontal="centerContinuous"/>
    </xf>
    <xf numFmtId="172" fontId="1" fillId="4" borderId="0" xfId="0" applyNumberFormat="1" applyFont="1" applyFill="1" applyBorder="1" applyAlignment="1" applyProtection="1">
      <alignment horizontal="centerContinuous"/>
    </xf>
    <xf numFmtId="172" fontId="12" fillId="4" borderId="0" xfId="0" applyFont="1" applyFill="1" applyAlignment="1">
      <alignment horizontal="left"/>
    </xf>
    <xf numFmtId="172" fontId="7" fillId="4" borderId="0" xfId="0" applyFont="1" applyFill="1" applyBorder="1" applyAlignment="1">
      <alignment horizontal="left"/>
    </xf>
    <xf numFmtId="172" fontId="0" fillId="4" borderId="0" xfId="0" applyFill="1"/>
    <xf numFmtId="172" fontId="0" fillId="4" borderId="29" xfId="0" applyFill="1" applyBorder="1"/>
    <xf numFmtId="172" fontId="1" fillId="4" borderId="5" xfId="0" applyFont="1" applyFill="1" applyBorder="1"/>
    <xf numFmtId="172" fontId="3" fillId="4" borderId="5" xfId="0" applyFont="1" applyFill="1" applyBorder="1" applyAlignment="1" applyProtection="1">
      <alignment horizontal="left"/>
    </xf>
    <xf numFmtId="172" fontId="1" fillId="4" borderId="5" xfId="0" applyNumberFormat="1" applyFont="1" applyFill="1" applyBorder="1" applyProtection="1"/>
    <xf numFmtId="172" fontId="3" fillId="4" borderId="5" xfId="0" applyFont="1" applyFill="1" applyBorder="1" applyAlignment="1" applyProtection="1">
      <alignment horizontal="centerContinuous"/>
    </xf>
    <xf numFmtId="172" fontId="3" fillId="4" borderId="5" xfId="0" applyFont="1" applyFill="1" applyBorder="1" applyAlignment="1">
      <alignment horizontal="centerContinuous"/>
    </xf>
    <xf numFmtId="172" fontId="3" fillId="4" borderId="5" xfId="0" applyFont="1" applyFill="1" applyBorder="1" applyAlignment="1">
      <alignment horizontal="center"/>
    </xf>
    <xf numFmtId="172" fontId="0" fillId="4" borderId="10" xfId="0" applyFill="1" applyBorder="1"/>
    <xf numFmtId="172" fontId="40" fillId="5" borderId="1" xfId="0" applyFont="1" applyFill="1" applyBorder="1"/>
    <xf numFmtId="172" fontId="41" fillId="5" borderId="1" xfId="0" applyFont="1" applyFill="1" applyBorder="1" applyAlignment="1" applyProtection="1">
      <alignment horizontal="left"/>
    </xf>
    <xf numFmtId="172" fontId="40" fillId="5" borderId="1" xfId="0" applyFont="1" applyFill="1" applyBorder="1" applyAlignment="1" applyProtection="1">
      <alignment horizontal="left"/>
    </xf>
    <xf numFmtId="172" fontId="7" fillId="4" borderId="0" xfId="0" applyFont="1" applyFill="1" applyBorder="1" applyAlignment="1" applyProtection="1">
      <alignment horizontal="left"/>
    </xf>
    <xf numFmtId="172" fontId="0" fillId="6" borderId="76" xfId="0" applyFill="1" applyBorder="1"/>
    <xf numFmtId="172" fontId="1" fillId="6" borderId="18" xfId="0" applyFont="1" applyFill="1" applyBorder="1"/>
    <xf numFmtId="172" fontId="38" fillId="6" borderId="77" xfId="0" applyFont="1" applyFill="1" applyBorder="1" applyAlignment="1" applyProtection="1">
      <alignment horizontal="left"/>
    </xf>
    <xf numFmtId="172" fontId="38" fillId="6" borderId="77" xfId="0" applyFont="1" applyFill="1" applyBorder="1" applyAlignment="1">
      <alignment horizontal="center"/>
    </xf>
    <xf numFmtId="172" fontId="38" fillId="6" borderId="77" xfId="0" applyFont="1" applyFill="1" applyBorder="1" applyAlignment="1" applyProtection="1">
      <alignment horizontal="center"/>
    </xf>
    <xf numFmtId="172" fontId="38" fillId="6" borderId="7" xfId="0" applyFont="1" applyFill="1" applyBorder="1" applyAlignment="1" applyProtection="1">
      <alignment horizontal="center"/>
    </xf>
    <xf numFmtId="172" fontId="38" fillId="6" borderId="7" xfId="0" applyFont="1" applyFill="1" applyBorder="1" applyAlignment="1">
      <alignment horizontal="center"/>
    </xf>
    <xf numFmtId="172" fontId="37" fillId="6" borderId="0" xfId="0" applyFont="1" applyFill="1" applyBorder="1" applyAlignment="1" applyProtection="1">
      <alignment horizontal="left"/>
    </xf>
    <xf numFmtId="172" fontId="38" fillId="6" borderId="7" xfId="0" applyFont="1" applyFill="1" applyBorder="1" applyAlignment="1" applyProtection="1">
      <alignment horizontal="left"/>
    </xf>
    <xf numFmtId="172" fontId="39" fillId="6" borderId="7" xfId="0" applyFont="1" applyFill="1" applyBorder="1" applyAlignment="1" applyProtection="1">
      <alignment horizontal="center"/>
    </xf>
    <xf numFmtId="172" fontId="39" fillId="6" borderId="7" xfId="0" applyFont="1" applyFill="1" applyBorder="1" applyAlignment="1">
      <alignment horizontal="center"/>
    </xf>
    <xf numFmtId="172" fontId="0" fillId="6" borderId="78" xfId="0" applyFill="1" applyBorder="1"/>
    <xf numFmtId="172" fontId="1" fillId="6" borderId="32" xfId="0" applyFont="1" applyFill="1" applyBorder="1"/>
    <xf numFmtId="172" fontId="0" fillId="6" borderId="32" xfId="0" applyFill="1" applyBorder="1"/>
    <xf numFmtId="172" fontId="0" fillId="6" borderId="79" xfId="0" applyFill="1" applyBorder="1"/>
    <xf numFmtId="172" fontId="26" fillId="6" borderId="0" xfId="0" applyFont="1" applyFill="1" applyBorder="1" applyAlignment="1" applyProtection="1">
      <alignment horizontal="left"/>
    </xf>
    <xf numFmtId="172" fontId="22" fillId="6" borderId="0" xfId="0" applyFont="1" applyFill="1" applyBorder="1"/>
    <xf numFmtId="172" fontId="34" fillId="6" borderId="0" xfId="0" applyFont="1" applyFill="1" applyBorder="1"/>
    <xf numFmtId="172" fontId="34" fillId="6" borderId="0" xfId="0" applyFont="1" applyFill="1"/>
    <xf numFmtId="164" fontId="26" fillId="6" borderId="0" xfId="0" applyNumberFormat="1" applyFont="1" applyFill="1" applyBorder="1" applyAlignment="1" applyProtection="1">
      <alignment horizontal="right"/>
    </xf>
    <xf numFmtId="164" fontId="34" fillId="6" borderId="0" xfId="0" applyNumberFormat="1" applyFont="1" applyFill="1" applyBorder="1"/>
    <xf numFmtId="172" fontId="22" fillId="6" borderId="0" xfId="0" applyFont="1" applyFill="1" applyBorder="1" applyProtection="1"/>
    <xf numFmtId="172" fontId="26" fillId="6" borderId="0" xfId="0" applyFont="1" applyFill="1" applyBorder="1"/>
    <xf numFmtId="172" fontId="35" fillId="6" borderId="0" xfId="0" applyFont="1" applyFill="1" applyBorder="1"/>
    <xf numFmtId="164" fontId="26" fillId="6" borderId="0" xfId="0" applyNumberFormat="1" applyFont="1" applyFill="1" applyBorder="1" applyProtection="1"/>
    <xf numFmtId="164" fontId="22" fillId="6" borderId="5" xfId="0" applyNumberFormat="1" applyFont="1" applyFill="1" applyBorder="1" applyProtection="1"/>
    <xf numFmtId="172" fontId="22" fillId="6" borderId="0" xfId="0" applyFont="1" applyFill="1" applyBorder="1" applyAlignment="1" applyProtection="1">
      <alignment horizontal="left"/>
    </xf>
    <xf numFmtId="172" fontId="34" fillId="6" borderId="0" xfId="0" applyFont="1" applyFill="1" applyProtection="1"/>
    <xf numFmtId="172" fontId="1" fillId="6" borderId="80" xfId="0" applyFont="1" applyFill="1" applyBorder="1"/>
    <xf numFmtId="172" fontId="0" fillId="6" borderId="33" xfId="0" applyFill="1" applyBorder="1"/>
    <xf numFmtId="172" fontId="1" fillId="2" borderId="57" xfId="0" applyFont="1" applyFill="1" applyBorder="1" applyAlignment="1" applyProtection="1">
      <alignment horizontal="left"/>
    </xf>
    <xf numFmtId="172" fontId="3" fillId="2" borderId="1" xfId="0" applyFont="1" applyFill="1" applyBorder="1" applyAlignment="1" applyProtection="1">
      <alignment horizontal="left"/>
    </xf>
    <xf numFmtId="172" fontId="1" fillId="2" borderId="1" xfId="0" applyFont="1" applyFill="1" applyBorder="1" applyAlignment="1" applyProtection="1">
      <alignment horizontal="left"/>
    </xf>
    <xf numFmtId="172" fontId="1" fillId="2" borderId="1" xfId="0" quotePrefix="1" applyFont="1" applyFill="1" applyBorder="1" applyAlignment="1" applyProtection="1">
      <alignment horizontal="left"/>
    </xf>
    <xf numFmtId="172" fontId="1" fillId="2" borderId="42" xfId="0" applyFont="1" applyFill="1" applyBorder="1" applyAlignment="1" applyProtection="1">
      <alignment horizontal="left"/>
    </xf>
    <xf numFmtId="172" fontId="1" fillId="2" borderId="8" xfId="0" applyFont="1" applyFill="1" applyBorder="1" applyAlignment="1" applyProtection="1">
      <alignment horizontal="left"/>
    </xf>
    <xf numFmtId="172" fontId="34" fillId="0" borderId="0" xfId="0" applyFont="1" applyBorder="1" applyAlignment="1">
      <alignment horizontal="centerContinuous"/>
    </xf>
    <xf numFmtId="172" fontId="1" fillId="2" borderId="10" xfId="0" applyFont="1" applyFill="1" applyBorder="1"/>
    <xf numFmtId="172" fontId="1" fillId="0" borderId="10" xfId="0" applyFont="1" applyBorder="1" applyAlignment="1" applyProtection="1">
      <alignment horizontal="right"/>
    </xf>
    <xf numFmtId="166" fontId="1" fillId="0" borderId="5" xfId="0" applyNumberFormat="1" applyFont="1" applyBorder="1" applyAlignment="1" applyProtection="1">
      <alignment horizontal="center"/>
    </xf>
    <xf numFmtId="172" fontId="0" fillId="0" borderId="5" xfId="0" applyBorder="1"/>
    <xf numFmtId="172" fontId="1" fillId="0" borderId="33" xfId="0" applyFont="1" applyBorder="1" applyAlignment="1" applyProtection="1">
      <alignment horizontal="right"/>
    </xf>
    <xf numFmtId="172" fontId="1" fillId="0" borderId="1" xfId="0" quotePrefix="1" applyFont="1" applyBorder="1" applyAlignment="1" applyProtection="1">
      <alignment horizontal="left"/>
    </xf>
    <xf numFmtId="166" fontId="1" fillId="0" borderId="1" xfId="0" applyNumberFormat="1" applyFont="1" applyBorder="1" applyAlignment="1" applyProtection="1">
      <alignment horizontal="center"/>
    </xf>
    <xf numFmtId="172" fontId="1" fillId="0" borderId="1" xfId="0" applyFont="1" applyBorder="1" applyAlignment="1" applyProtection="1">
      <alignment horizontal="right"/>
    </xf>
    <xf numFmtId="172" fontId="0" fillId="2" borderId="57" xfId="0" applyFill="1" applyBorder="1"/>
    <xf numFmtId="172" fontId="1" fillId="2" borderId="1" xfId="0" applyFont="1" applyFill="1" applyBorder="1"/>
    <xf numFmtId="166" fontId="1" fillId="2" borderId="1" xfId="0" applyNumberFormat="1" applyFont="1" applyFill="1" applyBorder="1" applyAlignment="1" applyProtection="1">
      <alignment horizontal="center"/>
    </xf>
    <xf numFmtId="172" fontId="0" fillId="2" borderId="1" xfId="0" applyFill="1" applyBorder="1"/>
    <xf numFmtId="172" fontId="1" fillId="2" borderId="42" xfId="0" applyFont="1" applyFill="1" applyBorder="1" applyAlignment="1" applyProtection="1">
      <alignment horizontal="right"/>
    </xf>
    <xf numFmtId="172" fontId="0" fillId="2" borderId="8" xfId="0" applyFill="1" applyBorder="1"/>
    <xf numFmtId="164" fontId="1" fillId="0" borderId="5" xfId="0" applyNumberFormat="1" applyFont="1" applyBorder="1" applyAlignment="1" applyProtection="1">
      <alignment horizontal="center"/>
    </xf>
    <xf numFmtId="172" fontId="1" fillId="0" borderId="5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172" fontId="1" fillId="0" borderId="33" xfId="0" applyFont="1" applyBorder="1"/>
    <xf numFmtId="3" fontId="15" fillId="0" borderId="17" xfId="0" applyNumberFormat="1" applyFont="1" applyBorder="1" applyAlignment="1">
      <alignment horizontal="right"/>
    </xf>
    <xf numFmtId="164" fontId="14" fillId="0" borderId="2" xfId="0" applyNumberFormat="1" applyFont="1" applyBorder="1" applyAlignment="1" applyProtection="1">
      <alignment horizontal="center"/>
      <protection locked="0"/>
    </xf>
    <xf numFmtId="172" fontId="15" fillId="0" borderId="2" xfId="0" applyNumberFormat="1" applyFont="1" applyBorder="1" applyProtection="1"/>
    <xf numFmtId="172" fontId="8" fillId="6" borderId="0" xfId="0" quotePrefix="1" applyFont="1" applyFill="1" applyBorder="1" applyAlignment="1" applyProtection="1">
      <alignment horizontal="left"/>
      <protection locked="0"/>
    </xf>
    <xf numFmtId="172" fontId="57" fillId="0" borderId="0" xfId="0" applyFont="1"/>
    <xf numFmtId="172" fontId="58" fillId="0" borderId="0" xfId="0" applyFont="1"/>
    <xf numFmtId="172" fontId="59" fillId="0" borderId="0" xfId="0" applyFont="1" applyAlignment="1" applyProtection="1">
      <alignment horizontal="left"/>
    </xf>
    <xf numFmtId="172" fontId="58" fillId="0" borderId="0" xfId="0" applyFont="1" applyAlignment="1" applyProtection="1">
      <alignment horizontal="left"/>
    </xf>
    <xf numFmtId="172" fontId="58" fillId="0" borderId="0" xfId="0" quotePrefix="1" applyFont="1" applyAlignment="1" applyProtection="1">
      <alignment horizontal="left"/>
    </xf>
    <xf numFmtId="172" fontId="57" fillId="0" borderId="57" xfId="0" applyFont="1" applyBorder="1"/>
    <xf numFmtId="172" fontId="58" fillId="0" borderId="1" xfId="0" applyFont="1" applyBorder="1"/>
    <xf numFmtId="172" fontId="58" fillId="0" borderId="1" xfId="0" applyFont="1" applyBorder="1" applyAlignment="1" applyProtection="1">
      <alignment horizontal="left"/>
    </xf>
    <xf numFmtId="172" fontId="58" fillId="0" borderId="42" xfId="0" applyFont="1" applyBorder="1"/>
    <xf numFmtId="172" fontId="57" fillId="0" borderId="8" xfId="0" applyFont="1" applyBorder="1"/>
    <xf numFmtId="172" fontId="60" fillId="0" borderId="0" xfId="0" applyFont="1" applyBorder="1" applyAlignment="1" applyProtection="1">
      <alignment horizontal="left"/>
    </xf>
    <xf numFmtId="172" fontId="61" fillId="0" borderId="0" xfId="0" applyFont="1" applyBorder="1"/>
    <xf numFmtId="172" fontId="62" fillId="4" borderId="75" xfId="0" applyFont="1" applyFill="1" applyBorder="1"/>
    <xf numFmtId="172" fontId="63" fillId="4" borderId="18" xfId="0" applyFont="1" applyFill="1" applyBorder="1" applyAlignment="1" applyProtection="1">
      <alignment horizontal="center" vertical="center"/>
    </xf>
    <xf numFmtId="172" fontId="62" fillId="4" borderId="18" xfId="0" applyFont="1" applyFill="1" applyBorder="1"/>
    <xf numFmtId="172" fontId="64" fillId="4" borderId="81" xfId="0" applyFont="1" applyFill="1" applyBorder="1"/>
    <xf numFmtId="172" fontId="62" fillId="0" borderId="0" xfId="0" applyFont="1" applyBorder="1"/>
    <xf numFmtId="172" fontId="61" fillId="0" borderId="10" xfId="0" applyFont="1" applyBorder="1"/>
    <xf numFmtId="172" fontId="61" fillId="0" borderId="0" xfId="0" applyFont="1" applyBorder="1" applyAlignment="1" applyProtection="1">
      <alignment horizontal="left"/>
    </xf>
    <xf numFmtId="172" fontId="63" fillId="4" borderId="40" xfId="0" applyFont="1" applyFill="1" applyBorder="1" applyAlignment="1">
      <alignment horizontal="centerContinuous" vertical="center"/>
    </xf>
    <xf numFmtId="172" fontId="64" fillId="4" borderId="3" xfId="0" applyFont="1" applyFill="1" applyBorder="1" applyAlignment="1">
      <alignment horizontal="centerContinuous" vertical="center"/>
    </xf>
    <xf numFmtId="172" fontId="63" fillId="4" borderId="3" xfId="0" applyFont="1" applyFill="1" applyBorder="1" applyAlignment="1">
      <alignment horizontal="centerContinuous" vertical="center"/>
    </xf>
    <xf numFmtId="172" fontId="65" fillId="4" borderId="3" xfId="0" applyFont="1" applyFill="1" applyBorder="1" applyAlignment="1">
      <alignment horizontal="centerContinuous" vertical="center"/>
    </xf>
    <xf numFmtId="172" fontId="63" fillId="4" borderId="3" xfId="0" applyFont="1" applyFill="1" applyBorder="1" applyAlignment="1">
      <alignment horizontal="left" vertical="center"/>
    </xf>
    <xf numFmtId="172" fontId="64" fillId="4" borderId="4" xfId="0" applyFont="1" applyFill="1" applyBorder="1" applyAlignment="1" applyProtection="1">
      <alignment horizontal="centerContinuous" vertical="center"/>
    </xf>
    <xf numFmtId="172" fontId="66" fillId="0" borderId="10" xfId="0" applyFont="1" applyBorder="1" applyAlignment="1" applyProtection="1">
      <alignment horizontal="centerContinuous"/>
    </xf>
    <xf numFmtId="172" fontId="67" fillId="0" borderId="17" xfId="0" applyFont="1" applyBorder="1" applyAlignment="1" applyProtection="1">
      <alignment horizontal="left"/>
    </xf>
    <xf numFmtId="172" fontId="68" fillId="0" borderId="17" xfId="0" applyFont="1" applyBorder="1"/>
    <xf numFmtId="172" fontId="57" fillId="0" borderId="17" xfId="0" applyFont="1" applyBorder="1"/>
    <xf numFmtId="173" fontId="69" fillId="0" borderId="17" xfId="0" applyNumberFormat="1" applyFont="1" applyBorder="1" applyAlignment="1" applyProtection="1">
      <alignment horizontal="right"/>
      <protection locked="0"/>
    </xf>
    <xf numFmtId="172" fontId="70" fillId="0" borderId="17" xfId="0" applyFont="1" applyBorder="1" applyAlignment="1" applyProtection="1">
      <alignment horizontal="right"/>
    </xf>
    <xf numFmtId="166" fontId="69" fillId="0" borderId="17" xfId="0" applyNumberFormat="1" applyFont="1" applyBorder="1" applyProtection="1">
      <protection locked="0"/>
    </xf>
    <xf numFmtId="172" fontId="70" fillId="0" borderId="17" xfId="0" applyFont="1" applyBorder="1" applyAlignment="1" applyProtection="1">
      <alignment horizontal="left"/>
    </xf>
    <xf numFmtId="172" fontId="69" fillId="0" borderId="17" xfId="0" applyNumberFormat="1" applyFont="1" applyBorder="1" applyProtection="1">
      <protection locked="0"/>
    </xf>
    <xf numFmtId="172" fontId="70" fillId="0" borderId="82" xfId="0" applyFont="1" applyBorder="1" applyAlignment="1" applyProtection="1">
      <alignment horizontal="left"/>
    </xf>
    <xf numFmtId="172" fontId="71" fillId="0" borderId="17" xfId="0" applyFont="1" applyBorder="1"/>
    <xf numFmtId="164" fontId="71" fillId="0" borderId="56" xfId="0" applyNumberFormat="1" applyFont="1" applyBorder="1" applyProtection="1"/>
    <xf numFmtId="172" fontId="57" fillId="0" borderId="0" xfId="0" applyFont="1" applyBorder="1"/>
    <xf numFmtId="166" fontId="70" fillId="0" borderId="17" xfId="0" applyNumberFormat="1" applyFont="1" applyBorder="1" applyAlignment="1" applyProtection="1">
      <alignment horizontal="left"/>
    </xf>
    <xf numFmtId="2" fontId="69" fillId="0" borderId="17" xfId="0" applyNumberFormat="1" applyFont="1" applyBorder="1" applyAlignment="1" applyProtection="1">
      <alignment horizontal="right"/>
      <protection locked="0"/>
    </xf>
    <xf numFmtId="166" fontId="69" fillId="0" borderId="17" xfId="0" applyNumberFormat="1" applyFont="1" applyBorder="1" applyAlignment="1" applyProtection="1">
      <alignment horizontal="right"/>
      <protection locked="0"/>
    </xf>
    <xf numFmtId="172" fontId="69" fillId="0" borderId="17" xfId="0" applyFont="1" applyBorder="1" applyAlignment="1" applyProtection="1">
      <alignment horizontal="right"/>
      <protection locked="0"/>
    </xf>
    <xf numFmtId="172" fontId="58" fillId="0" borderId="0" xfId="0" applyFont="1" applyBorder="1" applyAlignment="1" applyProtection="1">
      <alignment horizontal="left"/>
    </xf>
    <xf numFmtId="173" fontId="72" fillId="0" borderId="32" xfId="0" applyNumberFormat="1" applyFont="1" applyBorder="1" applyProtection="1"/>
    <xf numFmtId="172" fontId="72" fillId="0" borderId="32" xfId="0" applyFont="1" applyBorder="1" applyAlignment="1" applyProtection="1">
      <alignment horizontal="left"/>
    </xf>
    <xf numFmtId="172" fontId="73" fillId="0" borderId="32" xfId="0" applyFont="1" applyBorder="1" applyProtection="1"/>
    <xf numFmtId="172" fontId="71" fillId="0" borderId="32" xfId="0" applyFont="1" applyBorder="1" applyProtection="1"/>
    <xf numFmtId="172" fontId="72" fillId="0" borderId="55" xfId="0" applyNumberFormat="1" applyFont="1" applyBorder="1" applyProtection="1"/>
    <xf numFmtId="172" fontId="72" fillId="0" borderId="83" xfId="0" applyFont="1" applyBorder="1" applyAlignment="1" applyProtection="1">
      <alignment horizontal="left"/>
    </xf>
    <xf numFmtId="172" fontId="71" fillId="0" borderId="0" xfId="0" applyFont="1" applyBorder="1"/>
    <xf numFmtId="164" fontId="71" fillId="0" borderId="10" xfId="0" applyNumberFormat="1" applyFont="1" applyBorder="1" applyProtection="1"/>
    <xf numFmtId="172" fontId="72" fillId="0" borderId="0" xfId="0" applyFont="1" applyBorder="1" applyAlignment="1">
      <alignment horizontal="center"/>
    </xf>
    <xf numFmtId="164" fontId="72" fillId="0" borderId="42" xfId="0" applyNumberFormat="1" applyFont="1" applyBorder="1" applyProtection="1"/>
    <xf numFmtId="172" fontId="58" fillId="0" borderId="0" xfId="0" applyFont="1" applyBorder="1"/>
    <xf numFmtId="172" fontId="58" fillId="0" borderId="10" xfId="0" applyFont="1" applyBorder="1"/>
    <xf numFmtId="172" fontId="74" fillId="0" borderId="0" xfId="0" applyFont="1" applyBorder="1" applyAlignment="1" applyProtection="1">
      <alignment horizontal="center"/>
    </xf>
    <xf numFmtId="172" fontId="75" fillId="0" borderId="17" xfId="0" applyFont="1" applyBorder="1" applyAlignment="1" applyProtection="1">
      <alignment horizontal="left"/>
    </xf>
    <xf numFmtId="172" fontId="75" fillId="0" borderId="17" xfId="0" applyFont="1" applyBorder="1"/>
    <xf numFmtId="164" fontId="73" fillId="0" borderId="17" xfId="0" applyNumberFormat="1" applyFont="1" applyBorder="1" applyProtection="1"/>
    <xf numFmtId="172" fontId="57" fillId="0" borderId="17" xfId="0" applyFont="1" applyBorder="1" applyAlignment="1" applyProtection="1">
      <alignment horizontal="left"/>
    </xf>
    <xf numFmtId="173" fontId="76" fillId="0" borderId="17" xfId="0" applyNumberFormat="1" applyFont="1" applyBorder="1" applyProtection="1">
      <protection locked="0"/>
    </xf>
    <xf numFmtId="172" fontId="58" fillId="0" borderId="17" xfId="0" applyFont="1" applyBorder="1" applyAlignment="1" applyProtection="1">
      <alignment horizontal="left"/>
    </xf>
    <xf numFmtId="173" fontId="71" fillId="0" borderId="17" xfId="0" applyNumberFormat="1" applyFont="1" applyBorder="1" applyProtection="1"/>
    <xf numFmtId="173" fontId="73" fillId="0" borderId="17" xfId="0" applyNumberFormat="1" applyFont="1" applyBorder="1" applyProtection="1"/>
    <xf numFmtId="166" fontId="76" fillId="0" borderId="17" xfId="0" applyNumberFormat="1" applyFont="1" applyBorder="1" applyProtection="1">
      <protection locked="0"/>
    </xf>
    <xf numFmtId="173" fontId="71" fillId="0" borderId="5" xfId="0" applyNumberFormat="1" applyFont="1" applyBorder="1" applyProtection="1"/>
    <xf numFmtId="172" fontId="71" fillId="0" borderId="5" xfId="0" applyFont="1" applyBorder="1"/>
    <xf numFmtId="164" fontId="72" fillId="0" borderId="33" xfId="0" applyNumberFormat="1" applyFont="1" applyBorder="1" applyProtection="1"/>
    <xf numFmtId="172" fontId="72" fillId="0" borderId="0" xfId="0" applyFont="1" applyBorder="1"/>
    <xf numFmtId="164" fontId="72" fillId="0" borderId="10" xfId="0" applyNumberFormat="1" applyFont="1" applyBorder="1" applyProtection="1"/>
    <xf numFmtId="172" fontId="74" fillId="0" borderId="0" xfId="0" applyFont="1" applyBorder="1"/>
    <xf numFmtId="172" fontId="58" fillId="0" borderId="84" xfId="0" applyFont="1" applyBorder="1" applyProtection="1"/>
    <xf numFmtId="172" fontId="77" fillId="0" borderId="0" xfId="0" applyFont="1" applyBorder="1"/>
    <xf numFmtId="172" fontId="78" fillId="0" borderId="0" xfId="0" applyFont="1" applyBorder="1"/>
    <xf numFmtId="172" fontId="58" fillId="0" borderId="0" xfId="0" applyFont="1" applyBorder="1" applyAlignment="1" applyProtection="1">
      <alignment horizontal="right"/>
    </xf>
    <xf numFmtId="172" fontId="57" fillId="6" borderId="57" xfId="0" applyFont="1" applyFill="1" applyBorder="1"/>
    <xf numFmtId="172" fontId="58" fillId="6" borderId="1" xfId="0" applyFont="1" applyFill="1" applyBorder="1"/>
    <xf numFmtId="172" fontId="57" fillId="6" borderId="1" xfId="0" applyFont="1" applyFill="1" applyBorder="1"/>
    <xf numFmtId="172" fontId="58" fillId="6" borderId="1" xfId="0" applyFont="1" applyFill="1" applyBorder="1" applyAlignment="1" applyProtection="1">
      <alignment horizontal="left"/>
    </xf>
    <xf numFmtId="172" fontId="58" fillId="6" borderId="1" xfId="0" applyFont="1" applyFill="1" applyBorder="1" applyAlignment="1" applyProtection="1">
      <alignment horizontal="centerContinuous"/>
    </xf>
    <xf numFmtId="172" fontId="79" fillId="6" borderId="1" xfId="0" applyFont="1" applyFill="1" applyBorder="1" applyAlignment="1" applyProtection="1">
      <alignment horizontal="centerContinuous"/>
    </xf>
    <xf numFmtId="172" fontId="58" fillId="6" borderId="1" xfId="0" applyFont="1" applyFill="1" applyBorder="1" applyAlignment="1" applyProtection="1">
      <alignment horizontal="right"/>
    </xf>
    <xf numFmtId="172" fontId="58" fillId="6" borderId="42" xfId="0" applyFont="1" applyFill="1" applyBorder="1"/>
    <xf numFmtId="172" fontId="57" fillId="6" borderId="8" xfId="0" applyFont="1" applyFill="1" applyBorder="1"/>
    <xf numFmtId="172" fontId="58" fillId="6" borderId="0" xfId="0" applyFont="1" applyFill="1" applyBorder="1"/>
    <xf numFmtId="172" fontId="57" fillId="6" borderId="0" xfId="0" applyFont="1" applyFill="1" applyBorder="1"/>
    <xf numFmtId="172" fontId="58" fillId="6" borderId="0" xfId="0" applyFont="1" applyFill="1" applyBorder="1" applyAlignment="1" applyProtection="1">
      <alignment horizontal="left"/>
    </xf>
    <xf numFmtId="172" fontId="58" fillId="6" borderId="0" xfId="0" applyFont="1" applyFill="1" applyBorder="1" applyAlignment="1" applyProtection="1">
      <alignment horizontal="centerContinuous"/>
    </xf>
    <xf numFmtId="172" fontId="80" fillId="6" borderId="0" xfId="0" applyFont="1" applyFill="1" applyBorder="1" applyAlignment="1" applyProtection="1">
      <alignment horizontal="centerContinuous"/>
    </xf>
    <xf numFmtId="172" fontId="58" fillId="6" borderId="0" xfId="0" applyFont="1" applyFill="1" applyBorder="1" applyAlignment="1" applyProtection="1">
      <alignment horizontal="right"/>
    </xf>
    <xf numFmtId="172" fontId="58" fillId="6" borderId="10" xfId="0" applyFont="1" applyFill="1" applyBorder="1"/>
    <xf numFmtId="172" fontId="57" fillId="6" borderId="76" xfId="0" applyFont="1" applyFill="1" applyBorder="1" applyAlignment="1">
      <alignment horizontal="centerContinuous"/>
    </xf>
    <xf numFmtId="172" fontId="58" fillId="6" borderId="18" xfId="0" applyFont="1" applyFill="1" applyBorder="1" applyAlignment="1"/>
    <xf numFmtId="172" fontId="81" fillId="6" borderId="18" xfId="0" applyFont="1" applyFill="1" applyBorder="1" applyAlignment="1" applyProtection="1">
      <alignment vertical="center"/>
    </xf>
    <xf numFmtId="172" fontId="81" fillId="6" borderId="18" xfId="0" applyFont="1" applyFill="1" applyBorder="1" applyAlignment="1"/>
    <xf numFmtId="172" fontId="81" fillId="6" borderId="81" xfId="0" applyFont="1" applyFill="1" applyBorder="1" applyAlignment="1"/>
    <xf numFmtId="172" fontId="81" fillId="6" borderId="18" xfId="0" applyFont="1" applyFill="1" applyBorder="1" applyAlignment="1">
      <alignment horizontal="centerContinuous" vertical="center"/>
    </xf>
    <xf numFmtId="172" fontId="81" fillId="6" borderId="81" xfId="0" applyFont="1" applyFill="1" applyBorder="1" applyAlignment="1">
      <alignment horizontal="centerContinuous" vertical="center"/>
    </xf>
    <xf numFmtId="172" fontId="81" fillId="6" borderId="85" xfId="0" applyFont="1" applyFill="1" applyBorder="1" applyAlignment="1">
      <alignment horizontal="centerContinuous" vertical="center"/>
    </xf>
    <xf numFmtId="172" fontId="57" fillId="6" borderId="76" xfId="0" applyFont="1" applyFill="1" applyBorder="1"/>
    <xf numFmtId="172" fontId="57" fillId="6" borderId="18" xfId="0" applyNumberFormat="1" applyFont="1" applyFill="1" applyBorder="1" applyAlignment="1" applyProtection="1">
      <alignment horizontal="center"/>
    </xf>
    <xf numFmtId="172" fontId="57" fillId="6" borderId="18" xfId="0" applyFont="1" applyFill="1" applyBorder="1" applyProtection="1"/>
    <xf numFmtId="164" fontId="57" fillId="6" borderId="75" xfId="0" applyNumberFormat="1" applyFont="1" applyFill="1" applyBorder="1" applyProtection="1"/>
    <xf numFmtId="172" fontId="57" fillId="6" borderId="18" xfId="0" applyFont="1" applyFill="1" applyBorder="1" applyAlignment="1" applyProtection="1">
      <alignment horizontal="left"/>
    </xf>
    <xf numFmtId="172" fontId="57" fillId="6" borderId="81" xfId="0" applyFont="1" applyFill="1" applyBorder="1" applyProtection="1"/>
    <xf numFmtId="164" fontId="57" fillId="6" borderId="18" xfId="0" applyNumberFormat="1" applyFont="1" applyFill="1" applyBorder="1" applyProtection="1"/>
    <xf numFmtId="172" fontId="57" fillId="6" borderId="85" xfId="0" applyFont="1" applyFill="1" applyBorder="1" applyProtection="1"/>
    <xf numFmtId="172" fontId="57" fillId="6" borderId="0" xfId="0" applyFont="1" applyFill="1" applyBorder="1" applyAlignment="1" applyProtection="1">
      <alignment horizontal="center"/>
    </xf>
    <xf numFmtId="172" fontId="57" fillId="6" borderId="0" xfId="0" applyFont="1" applyFill="1" applyBorder="1" applyProtection="1"/>
    <xf numFmtId="166" fontId="57" fillId="6" borderId="66" xfId="0" applyNumberFormat="1" applyFont="1" applyFill="1" applyBorder="1" applyProtection="1"/>
    <xf numFmtId="172" fontId="57" fillId="6" borderId="0" xfId="0" applyFont="1" applyFill="1" applyBorder="1" applyAlignment="1" applyProtection="1">
      <alignment horizontal="left"/>
    </xf>
    <xf numFmtId="172" fontId="57" fillId="6" borderId="67" xfId="0" applyFont="1" applyFill="1" applyBorder="1" applyProtection="1"/>
    <xf numFmtId="166" fontId="57" fillId="6" borderId="0" xfId="0" applyNumberFormat="1" applyFont="1" applyFill="1" applyBorder="1" applyProtection="1"/>
    <xf numFmtId="172" fontId="57" fillId="6" borderId="10" xfId="0" applyFont="1" applyFill="1" applyBorder="1" applyProtection="1"/>
    <xf numFmtId="2" fontId="57" fillId="6" borderId="0" xfId="0" applyNumberFormat="1" applyFont="1" applyFill="1" applyBorder="1" applyAlignment="1" applyProtection="1">
      <alignment horizontal="center"/>
    </xf>
    <xf numFmtId="175" fontId="57" fillId="6" borderId="66" xfId="0" applyNumberFormat="1" applyFont="1" applyFill="1" applyBorder="1" applyProtection="1"/>
    <xf numFmtId="172" fontId="57" fillId="6" borderId="29" xfId="0" applyFont="1" applyFill="1" applyBorder="1"/>
    <xf numFmtId="172" fontId="57" fillId="6" borderId="5" xfId="0" applyFont="1" applyFill="1" applyBorder="1"/>
    <xf numFmtId="172" fontId="57" fillId="6" borderId="86" xfId="0" applyFont="1" applyFill="1" applyBorder="1"/>
    <xf numFmtId="172" fontId="57" fillId="6" borderId="87" xfId="0" applyFont="1" applyFill="1" applyBorder="1"/>
    <xf numFmtId="172" fontId="57" fillId="6" borderId="33" xfId="0" applyFont="1" applyFill="1" applyBorder="1"/>
    <xf numFmtId="172" fontId="82" fillId="0" borderId="0" xfId="0" applyFont="1"/>
    <xf numFmtId="172" fontId="77" fillId="0" borderId="0" xfId="0" applyFont="1"/>
    <xf numFmtId="172" fontId="58" fillId="10" borderId="40" xfId="0" applyFont="1" applyFill="1" applyBorder="1" applyAlignment="1" applyProtection="1">
      <alignment horizontal="left"/>
    </xf>
    <xf numFmtId="172" fontId="58" fillId="10" borderId="3" xfId="0" applyFont="1" applyFill="1" applyBorder="1" applyAlignment="1" applyProtection="1">
      <alignment horizontal="left"/>
    </xf>
    <xf numFmtId="172" fontId="58" fillId="10" borderId="4" xfId="0" applyFont="1" applyFill="1" applyBorder="1" applyAlignment="1" applyProtection="1">
      <alignment horizontal="left"/>
    </xf>
    <xf numFmtId="172" fontId="83" fillId="0" borderId="7" xfId="0" applyFont="1" applyBorder="1" applyAlignment="1" applyProtection="1">
      <alignment horizontal="center"/>
    </xf>
    <xf numFmtId="172" fontId="84" fillId="0" borderId="7" xfId="0" applyFont="1" applyBorder="1" applyAlignment="1" applyProtection="1">
      <alignment horizontal="center"/>
    </xf>
    <xf numFmtId="172" fontId="84" fillId="0" borderId="7" xfId="0" applyFont="1" applyBorder="1" applyAlignment="1" applyProtection="1">
      <alignment horizontal="centerContinuous"/>
    </xf>
    <xf numFmtId="172" fontId="84" fillId="0" borderId="7" xfId="0" applyFont="1" applyBorder="1" applyAlignment="1">
      <alignment horizontal="centerContinuous"/>
    </xf>
    <xf numFmtId="172" fontId="84" fillId="0" borderId="7" xfId="0" applyFont="1" applyBorder="1" applyAlignment="1" applyProtection="1">
      <alignment horizontal="left"/>
    </xf>
    <xf numFmtId="172" fontId="84" fillId="0" borderId="7" xfId="0" applyFont="1" applyBorder="1" applyAlignment="1">
      <alignment horizontal="center"/>
    </xf>
    <xf numFmtId="172" fontId="83" fillId="0" borderId="0" xfId="0" applyFont="1" applyBorder="1" applyAlignment="1" applyProtection="1">
      <alignment horizontal="right"/>
    </xf>
    <xf numFmtId="172" fontId="58" fillId="0" borderId="67" xfId="0" applyFont="1" applyBorder="1" applyAlignment="1">
      <alignment horizontal="center"/>
    </xf>
    <xf numFmtId="172" fontId="83" fillId="0" borderId="7" xfId="0" applyFont="1" applyBorder="1" applyAlignment="1">
      <alignment horizontal="center"/>
    </xf>
    <xf numFmtId="172" fontId="84" fillId="0" borderId="77" xfId="0" applyFont="1" applyBorder="1" applyAlignment="1" applyProtection="1">
      <alignment horizontal="center"/>
    </xf>
    <xf numFmtId="172" fontId="58" fillId="10" borderId="2" xfId="0" applyFont="1" applyFill="1" applyBorder="1"/>
    <xf numFmtId="172" fontId="58" fillId="10" borderId="3" xfId="0" applyFont="1" applyFill="1" applyBorder="1"/>
    <xf numFmtId="172" fontId="58" fillId="10" borderId="4" xfId="0" applyFont="1" applyFill="1" applyBorder="1"/>
    <xf numFmtId="172" fontId="69" fillId="0" borderId="30" xfId="0" applyFont="1" applyBorder="1" applyAlignment="1" applyProtection="1">
      <alignment horizontal="left"/>
    </xf>
    <xf numFmtId="172" fontId="61" fillId="0" borderId="30" xfId="0" applyNumberFormat="1" applyFont="1" applyBorder="1" applyAlignment="1" applyProtection="1">
      <alignment horizontal="center"/>
      <protection locked="0"/>
    </xf>
    <xf numFmtId="172" fontId="61" fillId="0" borderId="30" xfId="0" applyFont="1" applyBorder="1" applyAlignment="1">
      <alignment horizontal="center"/>
    </xf>
    <xf numFmtId="172" fontId="61" fillId="0" borderId="30" xfId="0" applyFont="1" applyBorder="1" applyAlignment="1" applyProtection="1">
      <alignment horizontal="center"/>
      <protection locked="0"/>
    </xf>
    <xf numFmtId="1" fontId="68" fillId="0" borderId="30" xfId="0" applyNumberFormat="1" applyFont="1" applyBorder="1" applyAlignment="1" applyProtection="1">
      <alignment horizontal="center"/>
      <protection locked="0"/>
    </xf>
    <xf numFmtId="1" fontId="58" fillId="0" borderId="30" xfId="0" applyNumberFormat="1" applyFont="1" applyBorder="1" applyAlignment="1" applyProtection="1">
      <alignment horizontal="center"/>
    </xf>
    <xf numFmtId="172" fontId="85" fillId="0" borderId="30" xfId="0" applyFont="1" applyBorder="1" applyAlignment="1" applyProtection="1">
      <alignment horizontal="center"/>
      <protection locked="0"/>
    </xf>
    <xf numFmtId="172" fontId="85" fillId="0" borderId="30" xfId="0" applyNumberFormat="1" applyFont="1" applyBorder="1" applyAlignment="1" applyProtection="1">
      <alignment horizontal="center"/>
      <protection locked="0"/>
    </xf>
    <xf numFmtId="37" fontId="71" fillId="0" borderId="88" xfId="0" applyNumberFormat="1" applyFont="1" applyBorder="1" applyProtection="1"/>
    <xf numFmtId="172" fontId="69" fillId="0" borderId="82" xfId="0" applyFont="1" applyBorder="1" applyAlignment="1" applyProtection="1">
      <alignment horizontal="left"/>
    </xf>
    <xf numFmtId="172" fontId="68" fillId="0" borderId="30" xfId="0" applyFont="1" applyBorder="1" applyAlignment="1" applyProtection="1">
      <alignment horizontal="center"/>
      <protection locked="0"/>
    </xf>
    <xf numFmtId="172" fontId="68" fillId="0" borderId="30" xfId="0" applyNumberFormat="1" applyFont="1" applyBorder="1" applyAlignment="1" applyProtection="1">
      <alignment horizontal="center"/>
      <protection locked="0"/>
    </xf>
    <xf numFmtId="172" fontId="58" fillId="0" borderId="30" xfId="0" applyFont="1" applyBorder="1" applyAlignment="1" applyProtection="1">
      <alignment horizontal="left"/>
    </xf>
    <xf numFmtId="172" fontId="61" fillId="0" borderId="30" xfId="0" applyFont="1" applyBorder="1" applyAlignment="1" applyProtection="1">
      <alignment horizontal="center"/>
    </xf>
    <xf numFmtId="172" fontId="58" fillId="0" borderId="30" xfId="0" applyFont="1" applyBorder="1" applyAlignment="1" applyProtection="1">
      <alignment horizontal="center"/>
    </xf>
    <xf numFmtId="172" fontId="71" fillId="0" borderId="88" xfId="0" applyFont="1" applyBorder="1" applyAlignment="1" applyProtection="1">
      <alignment horizontal="left"/>
    </xf>
    <xf numFmtId="172" fontId="58" fillId="0" borderId="6" xfId="0" applyFont="1" applyBorder="1" applyAlignment="1">
      <alignment horizontal="center"/>
    </xf>
    <xf numFmtId="172" fontId="58" fillId="0" borderId="6" xfId="0" applyFont="1" applyBorder="1" applyAlignment="1" applyProtection="1">
      <alignment horizontal="center"/>
    </xf>
    <xf numFmtId="174" fontId="58" fillId="0" borderId="6" xfId="0" applyNumberFormat="1" applyFont="1" applyBorder="1" applyAlignment="1" applyProtection="1">
      <alignment horizontal="center"/>
    </xf>
    <xf numFmtId="172" fontId="57" fillId="0" borderId="6" xfId="0" applyNumberFormat="1" applyFont="1" applyBorder="1" applyAlignment="1" applyProtection="1">
      <alignment horizontal="center"/>
    </xf>
    <xf numFmtId="172" fontId="71" fillId="0" borderId="59" xfId="0" applyFont="1" applyBorder="1" applyAlignment="1" applyProtection="1">
      <alignment horizontal="center"/>
    </xf>
    <xf numFmtId="172" fontId="58" fillId="0" borderId="60" xfId="0" applyFont="1" applyBorder="1" applyAlignment="1">
      <alignment horizontal="center"/>
    </xf>
    <xf numFmtId="172" fontId="72" fillId="0" borderId="31" xfId="0" applyFont="1" applyBorder="1" applyAlignment="1" applyProtection="1">
      <alignment horizontal="center"/>
    </xf>
    <xf numFmtId="172" fontId="72" fillId="0" borderId="31" xfId="0" applyNumberFormat="1" applyFont="1" applyBorder="1" applyAlignment="1" applyProtection="1">
      <alignment horizontal="center"/>
    </xf>
    <xf numFmtId="172" fontId="57" fillId="0" borderId="31" xfId="0" applyFont="1" applyBorder="1" applyAlignment="1" applyProtection="1">
      <alignment horizontal="centerContinuous"/>
    </xf>
    <xf numFmtId="172" fontId="86" fillId="0" borderId="31" xfId="0" applyFont="1" applyBorder="1" applyAlignment="1" applyProtection="1">
      <alignment horizontal="centerContinuous"/>
    </xf>
    <xf numFmtId="37" fontId="72" fillId="0" borderId="86" xfId="0" applyNumberFormat="1" applyFont="1" applyBorder="1" applyAlignment="1" applyProtection="1">
      <alignment horizontal="right"/>
    </xf>
    <xf numFmtId="172" fontId="72" fillId="0" borderId="87" xfId="0" applyFont="1" applyBorder="1" applyAlignment="1">
      <alignment horizontal="left"/>
    </xf>
    <xf numFmtId="172" fontId="74" fillId="0" borderId="0" xfId="0" applyFont="1" applyAlignment="1">
      <alignment horizontal="right"/>
    </xf>
    <xf numFmtId="37" fontId="58" fillId="0" borderId="0" xfId="0" applyNumberFormat="1" applyFont="1" applyProtection="1"/>
    <xf numFmtId="172" fontId="58" fillId="7" borderId="89" xfId="0" applyFont="1" applyFill="1" applyBorder="1"/>
    <xf numFmtId="172" fontId="58" fillId="7" borderId="90" xfId="0" applyFont="1" applyFill="1" applyBorder="1"/>
    <xf numFmtId="172" fontId="58" fillId="7" borderId="39" xfId="0" applyFont="1" applyFill="1" applyBorder="1"/>
    <xf numFmtId="172" fontId="58" fillId="7" borderId="11" xfId="0" applyFont="1" applyFill="1" applyBorder="1"/>
    <xf numFmtId="172" fontId="81" fillId="7" borderId="0" xfId="0" applyFont="1" applyFill="1" applyBorder="1" applyAlignment="1" applyProtection="1">
      <alignment horizontal="left" vertical="center"/>
    </xf>
    <xf numFmtId="172" fontId="58" fillId="7" borderId="0" xfId="0" applyFont="1" applyFill="1" applyBorder="1" applyAlignment="1">
      <alignment vertical="center"/>
    </xf>
    <xf numFmtId="172" fontId="74" fillId="7" borderId="0" xfId="0" applyFont="1" applyFill="1" applyBorder="1" applyAlignment="1" applyProtection="1">
      <alignment horizontal="left" vertical="center"/>
    </xf>
    <xf numFmtId="172" fontId="74" fillId="7" borderId="12" xfId="0" applyFont="1" applyFill="1" applyBorder="1" applyAlignment="1">
      <alignment vertical="center"/>
    </xf>
    <xf numFmtId="172" fontId="58" fillId="7" borderId="11" xfId="0" applyFont="1" applyFill="1" applyBorder="1" applyAlignment="1" applyProtection="1">
      <alignment horizontal="left"/>
    </xf>
    <xf numFmtId="172" fontId="58" fillId="7" borderId="0" xfId="0" applyFont="1" applyFill="1" applyBorder="1"/>
    <xf numFmtId="172" fontId="57" fillId="7" borderId="12" xfId="0" applyFont="1" applyFill="1" applyBorder="1"/>
    <xf numFmtId="172" fontId="87" fillId="5" borderId="91" xfId="0" applyFont="1" applyFill="1" applyBorder="1" applyAlignment="1" applyProtection="1">
      <alignment horizontal="left"/>
    </xf>
    <xf numFmtId="172" fontId="76" fillId="5" borderId="1" xfId="0" applyFont="1" applyFill="1" applyBorder="1"/>
    <xf numFmtId="172" fontId="87" fillId="5" borderId="6" xfId="0" applyFont="1" applyFill="1" applyBorder="1" applyAlignment="1" applyProtection="1">
      <alignment horizontal="right"/>
    </xf>
    <xf numFmtId="172" fontId="87" fillId="5" borderId="6" xfId="0" applyFont="1" applyFill="1" applyBorder="1" applyAlignment="1" applyProtection="1">
      <alignment horizontal="center"/>
    </xf>
    <xf numFmtId="172" fontId="58" fillId="5" borderId="1" xfId="0" applyFont="1" applyFill="1" applyBorder="1"/>
    <xf numFmtId="172" fontId="72" fillId="5" borderId="92" xfId="0" applyFont="1" applyFill="1" applyBorder="1" applyAlignment="1" applyProtection="1">
      <alignment horizontal="center"/>
    </xf>
    <xf numFmtId="172" fontId="69" fillId="5" borderId="11" xfId="0" applyFont="1" applyFill="1" applyBorder="1"/>
    <xf numFmtId="172" fontId="76" fillId="5" borderId="0" xfId="0" applyFont="1" applyFill="1" applyBorder="1"/>
    <xf numFmtId="172" fontId="58" fillId="5" borderId="7" xfId="0" applyFont="1" applyFill="1" applyBorder="1"/>
    <xf numFmtId="172" fontId="58" fillId="5" borderId="7" xfId="0" applyFont="1" applyFill="1" applyBorder="1" applyAlignment="1">
      <alignment horizontal="center"/>
    </xf>
    <xf numFmtId="172" fontId="58" fillId="5" borderId="0" xfId="0" applyFont="1" applyFill="1" applyBorder="1"/>
    <xf numFmtId="172" fontId="71" fillId="5" borderId="12" xfId="0" applyFont="1" applyFill="1" applyBorder="1"/>
    <xf numFmtId="172" fontId="86" fillId="0" borderId="0" xfId="0" applyFont="1"/>
    <xf numFmtId="172" fontId="69" fillId="0" borderId="16" xfId="0" applyFont="1" applyBorder="1" applyAlignment="1" applyProtection="1">
      <alignment horizontal="left"/>
    </xf>
    <xf numFmtId="172" fontId="76" fillId="0" borderId="17" xfId="0" applyFont="1" applyBorder="1"/>
    <xf numFmtId="172" fontId="71" fillId="0" borderId="30" xfId="0" applyNumberFormat="1" applyFont="1" applyBorder="1" applyProtection="1"/>
    <xf numFmtId="164" fontId="85" fillId="0" borderId="30" xfId="0" applyNumberFormat="1" applyFont="1" applyBorder="1" applyAlignment="1" applyProtection="1">
      <alignment horizontal="center"/>
      <protection locked="0"/>
    </xf>
    <xf numFmtId="172" fontId="58" fillId="0" borderId="17" xfId="0" applyFont="1" applyBorder="1"/>
    <xf numFmtId="164" fontId="71" fillId="0" borderId="22" xfId="0" applyNumberFormat="1" applyFont="1" applyBorder="1" applyProtection="1"/>
    <xf numFmtId="172" fontId="86" fillId="0" borderId="0" xfId="0" applyFont="1" applyAlignment="1">
      <alignment horizontal="center"/>
    </xf>
    <xf numFmtId="172" fontId="76" fillId="0" borderId="0" xfId="0" applyFont="1" applyBorder="1"/>
    <xf numFmtId="172" fontId="71" fillId="0" borderId="7" xfId="0" applyNumberFormat="1" applyFont="1" applyBorder="1" applyProtection="1"/>
    <xf numFmtId="164" fontId="85" fillId="0" borderId="7" xfId="0" applyNumberFormat="1" applyFont="1" applyBorder="1" applyAlignment="1" applyProtection="1">
      <alignment horizontal="center"/>
      <protection locked="0"/>
    </xf>
    <xf numFmtId="164" fontId="71" fillId="0" borderId="12" xfId="0" applyNumberFormat="1" applyFont="1" applyBorder="1" applyProtection="1"/>
    <xf numFmtId="172" fontId="71" fillId="0" borderId="91" xfId="0" applyFont="1" applyBorder="1" applyAlignment="1" applyProtection="1">
      <alignment horizontal="left"/>
    </xf>
    <xf numFmtId="172" fontId="73" fillId="0" borderId="1" xfId="0" applyFont="1" applyBorder="1"/>
    <xf numFmtId="172" fontId="72" fillId="0" borderId="6" xfId="0" applyNumberFormat="1" applyFont="1" applyBorder="1" applyProtection="1"/>
    <xf numFmtId="164" fontId="71" fillId="0" borderId="6" xfId="0" applyNumberFormat="1" applyFont="1" applyBorder="1" applyAlignment="1" applyProtection="1">
      <alignment horizontal="center"/>
    </xf>
    <xf numFmtId="172" fontId="58" fillId="0" borderId="1" xfId="0" applyFont="1" applyBorder="1" applyProtection="1"/>
    <xf numFmtId="164" fontId="72" fillId="0" borderId="92" xfId="0" applyNumberFormat="1" applyFont="1" applyBorder="1" applyProtection="1"/>
    <xf numFmtId="172" fontId="58" fillId="0" borderId="90" xfId="0" applyFont="1" applyBorder="1"/>
    <xf numFmtId="172" fontId="58" fillId="0" borderId="90" xfId="0" applyFont="1" applyBorder="1" applyAlignment="1" applyProtection="1">
      <alignment horizontal="left"/>
    </xf>
    <xf numFmtId="172" fontId="57" fillId="0" borderId="90" xfId="0" applyFont="1" applyBorder="1"/>
    <xf numFmtId="172" fontId="58" fillId="7" borderId="12" xfId="0" applyFont="1" applyFill="1" applyBorder="1"/>
    <xf numFmtId="172" fontId="88" fillId="5" borderId="1" xfId="0" applyFont="1" applyFill="1" applyBorder="1"/>
    <xf numFmtId="172" fontId="74" fillId="5" borderId="1" xfId="0" applyFont="1" applyFill="1" applyBorder="1"/>
    <xf numFmtId="172" fontId="85" fillId="0" borderId="0" xfId="0" applyNumberFormat="1" applyFont="1" applyProtection="1">
      <protection locked="0"/>
    </xf>
    <xf numFmtId="172" fontId="85" fillId="0" borderId="0" xfId="0" applyFont="1" applyAlignment="1" applyProtection="1">
      <alignment horizontal="left"/>
      <protection locked="0"/>
    </xf>
    <xf numFmtId="172" fontId="71" fillId="0" borderId="93" xfId="0" applyFont="1" applyBorder="1" applyAlignment="1" applyProtection="1">
      <alignment horizontal="left"/>
    </xf>
    <xf numFmtId="172" fontId="73" fillId="0" borderId="94" xfId="0" applyFont="1" applyBorder="1"/>
    <xf numFmtId="172" fontId="72" fillId="0" borderId="95" xfId="0" applyNumberFormat="1" applyFont="1" applyBorder="1" applyProtection="1"/>
    <xf numFmtId="164" fontId="71" fillId="0" borderId="95" xfId="0" applyNumberFormat="1" applyFont="1" applyBorder="1" applyAlignment="1" applyProtection="1">
      <alignment horizontal="center"/>
    </xf>
    <xf numFmtId="172" fontId="71" fillId="0" borderId="94" xfId="0" applyFont="1" applyBorder="1"/>
    <xf numFmtId="164" fontId="72" fillId="0" borderId="96" xfId="0" applyNumberFormat="1" applyFont="1" applyBorder="1" applyProtection="1"/>
    <xf numFmtId="172" fontId="89" fillId="0" borderId="0" xfId="0" applyFont="1"/>
    <xf numFmtId="172" fontId="90" fillId="0" borderId="0" xfId="0" applyFont="1"/>
    <xf numFmtId="172" fontId="58" fillId="11" borderId="0" xfId="0" applyFont="1" applyFill="1"/>
    <xf numFmtId="172" fontId="67" fillId="0" borderId="7" xfId="0" applyFont="1" applyBorder="1" applyAlignment="1" applyProtection="1">
      <alignment horizontal="center"/>
    </xf>
    <xf numFmtId="172" fontId="91" fillId="0" borderId="7" xfId="0" applyFont="1" applyBorder="1" applyAlignment="1" applyProtection="1">
      <alignment horizontal="center"/>
    </xf>
    <xf numFmtId="172" fontId="91" fillId="0" borderId="7" xfId="0" applyFont="1" applyBorder="1" applyAlignment="1" applyProtection="1">
      <alignment horizontal="centerContinuous"/>
    </xf>
    <xf numFmtId="172" fontId="91" fillId="0" borderId="7" xfId="0" applyFont="1" applyBorder="1" applyAlignment="1">
      <alignment horizontal="centerContinuous"/>
    </xf>
    <xf numFmtId="172" fontId="67" fillId="0" borderId="0" xfId="0" applyFont="1" applyBorder="1" applyAlignment="1" applyProtection="1">
      <alignment horizontal="right"/>
    </xf>
    <xf numFmtId="172" fontId="61" fillId="0" borderId="67" xfId="0" applyFont="1" applyBorder="1" applyAlignment="1">
      <alignment horizontal="center"/>
    </xf>
    <xf numFmtId="172" fontId="67" fillId="0" borderId="7" xfId="0" applyFont="1" applyBorder="1" applyAlignment="1">
      <alignment horizontal="center"/>
    </xf>
    <xf numFmtId="172" fontId="91" fillId="0" borderId="77" xfId="0" applyFont="1" applyBorder="1" applyAlignment="1" applyProtection="1">
      <alignment horizontal="center"/>
    </xf>
    <xf numFmtId="172" fontId="93" fillId="0" borderId="82" xfId="0" applyFont="1" applyBorder="1" applyAlignment="1" applyProtection="1">
      <alignment horizontal="left"/>
    </xf>
    <xf numFmtId="175" fontId="57" fillId="0" borderId="30" xfId="0" applyNumberFormat="1" applyFont="1" applyBorder="1" applyAlignment="1" applyProtection="1">
      <alignment horizontal="center"/>
    </xf>
    <xf numFmtId="172" fontId="58" fillId="0" borderId="82" xfId="0" applyFont="1" applyBorder="1" applyAlignment="1" applyProtection="1">
      <alignment horizontal="left"/>
    </xf>
    <xf numFmtId="172" fontId="58" fillId="0" borderId="6" xfId="0" applyNumberFormat="1" applyFont="1" applyBorder="1" applyAlignment="1" applyProtection="1">
      <alignment horizontal="center"/>
    </xf>
    <xf numFmtId="172" fontId="94" fillId="0" borderId="31" xfId="0" applyFont="1" applyBorder="1" applyAlignment="1" applyProtection="1">
      <alignment horizontal="centerContinuous"/>
    </xf>
    <xf numFmtId="172" fontId="74" fillId="0" borderId="31" xfId="0" applyFont="1" applyBorder="1" applyAlignment="1">
      <alignment horizontal="centerContinuous"/>
    </xf>
    <xf numFmtId="172" fontId="58" fillId="6" borderId="89" xfId="0" applyFont="1" applyFill="1" applyBorder="1"/>
    <xf numFmtId="172" fontId="58" fillId="6" borderId="90" xfId="0" applyFont="1" applyFill="1" applyBorder="1"/>
    <xf numFmtId="172" fontId="58" fillId="6" borderId="39" xfId="0" applyFont="1" applyFill="1" applyBorder="1"/>
    <xf numFmtId="172" fontId="57" fillId="0" borderId="0" xfId="0" applyFont="1" applyAlignment="1">
      <alignment horizontal="right"/>
    </xf>
    <xf numFmtId="172" fontId="58" fillId="6" borderId="11" xfId="0" applyFont="1" applyFill="1" applyBorder="1" applyAlignment="1">
      <alignment vertical="center"/>
    </xf>
    <xf numFmtId="172" fontId="81" fillId="6" borderId="0" xfId="0" applyFont="1" applyFill="1" applyBorder="1" applyAlignment="1" applyProtection="1">
      <alignment horizontal="left" vertical="center"/>
    </xf>
    <xf numFmtId="172" fontId="58" fillId="6" borderId="0" xfId="0" applyFont="1" applyFill="1" applyBorder="1" applyAlignment="1">
      <alignment vertical="center"/>
    </xf>
    <xf numFmtId="172" fontId="95" fillId="6" borderId="0" xfId="0" applyFont="1" applyFill="1" applyBorder="1" applyAlignment="1" applyProtection="1">
      <alignment horizontal="left" vertical="center"/>
    </xf>
    <xf numFmtId="172" fontId="74" fillId="6" borderId="12" xfId="0" applyFont="1" applyFill="1" applyBorder="1" applyAlignment="1">
      <alignment vertical="center"/>
    </xf>
    <xf numFmtId="172" fontId="58" fillId="6" borderId="11" xfId="0" applyFont="1" applyFill="1" applyBorder="1" applyAlignment="1" applyProtection="1">
      <alignment horizontal="left"/>
    </xf>
    <xf numFmtId="172" fontId="57" fillId="6" borderId="12" xfId="0" applyFont="1" applyFill="1" applyBorder="1"/>
    <xf numFmtId="172" fontId="74" fillId="0" borderId="91" xfId="0" applyFont="1" applyBorder="1" applyAlignment="1" applyProtection="1">
      <alignment horizontal="left"/>
    </xf>
    <xf numFmtId="172" fontId="57" fillId="0" borderId="1" xfId="0" applyFont="1" applyBorder="1"/>
    <xf numFmtId="172" fontId="74" fillId="0" borderId="6" xfId="0" applyFont="1" applyBorder="1" applyAlignment="1" applyProtection="1">
      <alignment horizontal="right"/>
    </xf>
    <xf numFmtId="172" fontId="74" fillId="0" borderId="92" xfId="0" applyFont="1" applyBorder="1" applyAlignment="1" applyProtection="1">
      <alignment horizontal="right"/>
    </xf>
    <xf numFmtId="172" fontId="58" fillId="5" borderId="11" xfId="0" applyFont="1" applyFill="1" applyBorder="1"/>
    <xf numFmtId="172" fontId="57" fillId="5" borderId="0" xfId="0" applyFont="1" applyFill="1" applyBorder="1"/>
    <xf numFmtId="172" fontId="58" fillId="5" borderId="12" xfId="0" applyFont="1" applyFill="1" applyBorder="1"/>
    <xf numFmtId="172" fontId="86" fillId="0" borderId="0" xfId="0" applyFont="1" applyAlignment="1">
      <alignment horizontal="right"/>
    </xf>
    <xf numFmtId="172" fontId="76" fillId="0" borderId="17" xfId="0" applyFont="1" applyBorder="1" applyProtection="1"/>
    <xf numFmtId="164" fontId="85" fillId="0" borderId="30" xfId="0" applyNumberFormat="1" applyFont="1" applyBorder="1" applyProtection="1">
      <protection locked="0"/>
    </xf>
    <xf numFmtId="172" fontId="69" fillId="0" borderId="17" xfId="0" applyFont="1" applyBorder="1" applyAlignment="1" applyProtection="1">
      <alignment horizontal="left"/>
    </xf>
    <xf numFmtId="164" fontId="85" fillId="0" borderId="7" xfId="0" applyNumberFormat="1" applyFont="1" applyBorder="1" applyProtection="1">
      <protection locked="0"/>
    </xf>
    <xf numFmtId="164" fontId="71" fillId="0" borderId="6" xfId="0" applyNumberFormat="1" applyFont="1" applyBorder="1" applyProtection="1"/>
    <xf numFmtId="172" fontId="58" fillId="6" borderId="11" xfId="0" applyFont="1" applyFill="1" applyBorder="1"/>
    <xf numFmtId="172" fontId="74" fillId="6" borderId="0" xfId="0" applyFont="1" applyFill="1" applyBorder="1" applyAlignment="1" applyProtection="1">
      <alignment horizontal="left" vertical="center"/>
    </xf>
    <xf numFmtId="172" fontId="58" fillId="6" borderId="12" xfId="0" applyFont="1" applyFill="1" applyBorder="1" applyAlignment="1">
      <alignment vertical="center"/>
    </xf>
    <xf numFmtId="172" fontId="86" fillId="0" borderId="1" xfId="0" applyFont="1" applyBorder="1"/>
    <xf numFmtId="172" fontId="74" fillId="0" borderId="1" xfId="0" applyFont="1" applyBorder="1"/>
    <xf numFmtId="172" fontId="76" fillId="0" borderId="0" xfId="0" applyFont="1" applyBorder="1" applyProtection="1"/>
    <xf numFmtId="172" fontId="57" fillId="0" borderId="94" xfId="0" applyFont="1" applyBorder="1"/>
    <xf numFmtId="164" fontId="71" fillId="0" borderId="95" xfId="0" applyNumberFormat="1" applyFont="1" applyBorder="1" applyProtection="1"/>
    <xf numFmtId="172" fontId="58" fillId="0" borderId="94" xfId="0" applyFont="1" applyBorder="1"/>
    <xf numFmtId="174" fontId="58" fillId="0" borderId="0" xfId="0" applyNumberFormat="1" applyFont="1" applyProtection="1"/>
    <xf numFmtId="172" fontId="58" fillId="0" borderId="0" xfId="0" applyNumberFormat="1" applyFont="1" applyProtection="1"/>
    <xf numFmtId="172" fontId="85" fillId="12" borderId="30" xfId="0" applyNumberFormat="1" applyFont="1" applyFill="1" applyBorder="1" applyAlignment="1" applyProtection="1">
      <alignment horizontal="center"/>
      <protection locked="0"/>
    </xf>
    <xf numFmtId="172" fontId="58" fillId="12" borderId="30" xfId="0" applyFont="1" applyFill="1" applyBorder="1" applyAlignment="1">
      <alignment horizontal="center"/>
    </xf>
    <xf numFmtId="172" fontId="85" fillId="12" borderId="30" xfId="0" applyFont="1" applyFill="1" applyBorder="1" applyAlignment="1" applyProtection="1">
      <alignment horizontal="center"/>
      <protection locked="0"/>
    </xf>
    <xf numFmtId="1" fontId="92" fillId="12" borderId="30" xfId="0" applyNumberFormat="1" applyFont="1" applyFill="1" applyBorder="1" applyAlignment="1" applyProtection="1">
      <alignment horizontal="center"/>
      <protection locked="0"/>
    </xf>
    <xf numFmtId="1" fontId="58" fillId="13" borderId="30" xfId="0" applyNumberFormat="1" applyFont="1" applyFill="1" applyBorder="1" applyAlignment="1" applyProtection="1">
      <alignment horizontal="center"/>
    </xf>
    <xf numFmtId="172" fontId="85" fillId="13" borderId="30" xfId="0" applyNumberFormat="1" applyFont="1" applyFill="1" applyBorder="1" applyAlignment="1" applyProtection="1">
      <alignment horizontal="center"/>
      <protection locked="0"/>
    </xf>
    <xf numFmtId="172" fontId="58" fillId="1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2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45</xdr:row>
      <xdr:rowOff>142875</xdr:rowOff>
    </xdr:from>
    <xdr:to>
      <xdr:col>7</xdr:col>
      <xdr:colOff>0</xdr:colOff>
      <xdr:row>50</xdr:row>
      <xdr:rowOff>171450</xdr:rowOff>
    </xdr:to>
    <xdr:sp macro="" textlink="">
      <xdr:nvSpPr>
        <xdr:cNvPr id="1026" name="Line 1"/>
        <xdr:cNvSpPr>
          <a:spLocks noChangeShapeType="1"/>
        </xdr:cNvSpPr>
      </xdr:nvSpPr>
      <xdr:spPr bwMode="auto">
        <a:xfrm flipH="1" flipV="1">
          <a:off x="4362450" y="10210800"/>
          <a:ext cx="1009650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17</xdr:row>
      <xdr:rowOff>104775</xdr:rowOff>
    </xdr:from>
    <xdr:to>
      <xdr:col>4</xdr:col>
      <xdr:colOff>371475</xdr:colOff>
      <xdr:row>22</xdr:row>
      <xdr:rowOff>95250</xdr:rowOff>
    </xdr:to>
    <xdr:sp macro="" textlink="">
      <xdr:nvSpPr>
        <xdr:cNvPr id="2054" name="Line 1"/>
        <xdr:cNvSpPr>
          <a:spLocks noChangeShapeType="1"/>
        </xdr:cNvSpPr>
      </xdr:nvSpPr>
      <xdr:spPr bwMode="auto">
        <a:xfrm flipH="1">
          <a:off x="1352550" y="4381500"/>
          <a:ext cx="257175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95250</xdr:colOff>
      <xdr:row>24</xdr:row>
      <xdr:rowOff>200025</xdr:rowOff>
    </xdr:from>
    <xdr:to>
      <xdr:col>3</xdr:col>
      <xdr:colOff>676275</xdr:colOff>
      <xdr:row>34</xdr:row>
      <xdr:rowOff>95250</xdr:rowOff>
    </xdr:to>
    <xdr:sp macro="" textlink="">
      <xdr:nvSpPr>
        <xdr:cNvPr id="2055" name="Line 2"/>
        <xdr:cNvSpPr>
          <a:spLocks noChangeShapeType="1"/>
        </xdr:cNvSpPr>
      </xdr:nvSpPr>
      <xdr:spPr bwMode="auto">
        <a:xfrm>
          <a:off x="1219200" y="6162675"/>
          <a:ext cx="2200275" cy="2371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333375</xdr:colOff>
      <xdr:row>17</xdr:row>
      <xdr:rowOff>76200</xdr:rowOff>
    </xdr:from>
    <xdr:to>
      <xdr:col>3</xdr:col>
      <xdr:colOff>647700</xdr:colOff>
      <xdr:row>19</xdr:row>
      <xdr:rowOff>95250</xdr:rowOff>
    </xdr:to>
    <xdr:sp macro="" textlink="">
      <xdr:nvSpPr>
        <xdr:cNvPr id="2056" name="Line 3"/>
        <xdr:cNvSpPr>
          <a:spLocks noChangeShapeType="1"/>
        </xdr:cNvSpPr>
      </xdr:nvSpPr>
      <xdr:spPr bwMode="auto">
        <a:xfrm>
          <a:off x="3076575" y="4352925"/>
          <a:ext cx="314325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228600</xdr:colOff>
      <xdr:row>22</xdr:row>
      <xdr:rowOff>38100</xdr:rowOff>
    </xdr:from>
    <xdr:to>
      <xdr:col>1</xdr:col>
      <xdr:colOff>247650</xdr:colOff>
      <xdr:row>24</xdr:row>
      <xdr:rowOff>171450</xdr:rowOff>
    </xdr:to>
    <xdr:sp macro="" textlink="">
      <xdr:nvSpPr>
        <xdr:cNvPr id="2057" name="Oval 5"/>
        <xdr:cNvSpPr>
          <a:spLocks noChangeArrowheads="1"/>
        </xdr:cNvSpPr>
      </xdr:nvSpPr>
      <xdr:spPr bwMode="auto">
        <a:xfrm>
          <a:off x="228600" y="5629275"/>
          <a:ext cx="1143000" cy="504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17</xdr:row>
      <xdr:rowOff>95250</xdr:rowOff>
    </xdr:from>
    <xdr:to>
      <xdr:col>4</xdr:col>
      <xdr:colOff>371475</xdr:colOff>
      <xdr:row>25</xdr:row>
      <xdr:rowOff>295275</xdr:rowOff>
    </xdr:to>
    <xdr:sp macro="" textlink="">
      <xdr:nvSpPr>
        <xdr:cNvPr id="3081" name="Line 5"/>
        <xdr:cNvSpPr>
          <a:spLocks noChangeShapeType="1"/>
        </xdr:cNvSpPr>
      </xdr:nvSpPr>
      <xdr:spPr bwMode="auto">
        <a:xfrm flipH="1">
          <a:off x="628650" y="4486275"/>
          <a:ext cx="3171825" cy="2190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609600</xdr:colOff>
      <xdr:row>27</xdr:row>
      <xdr:rowOff>190500</xdr:rowOff>
    </xdr:from>
    <xdr:to>
      <xdr:col>3</xdr:col>
      <xdr:colOff>914400</xdr:colOff>
      <xdr:row>34</xdr:row>
      <xdr:rowOff>66675</xdr:rowOff>
    </xdr:to>
    <xdr:sp macro="" textlink="">
      <xdr:nvSpPr>
        <xdr:cNvPr id="3082" name="Line 6"/>
        <xdr:cNvSpPr>
          <a:spLocks noChangeShapeType="1"/>
        </xdr:cNvSpPr>
      </xdr:nvSpPr>
      <xdr:spPr bwMode="auto">
        <a:xfrm>
          <a:off x="609600" y="7096125"/>
          <a:ext cx="2819400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533400</xdr:colOff>
      <xdr:row>17</xdr:row>
      <xdr:rowOff>38100</xdr:rowOff>
    </xdr:from>
    <xdr:to>
      <xdr:col>4</xdr:col>
      <xdr:colOff>361950</xdr:colOff>
      <xdr:row>17</xdr:row>
      <xdr:rowOff>409575</xdr:rowOff>
    </xdr:to>
    <xdr:sp macro="" textlink="">
      <xdr:nvSpPr>
        <xdr:cNvPr id="3083" name="Line 7"/>
        <xdr:cNvSpPr>
          <a:spLocks noChangeShapeType="1"/>
        </xdr:cNvSpPr>
      </xdr:nvSpPr>
      <xdr:spPr bwMode="auto">
        <a:xfrm>
          <a:off x="3124200" y="4429125"/>
          <a:ext cx="6667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26</xdr:row>
      <xdr:rowOff>38100</xdr:rowOff>
    </xdr:from>
    <xdr:to>
      <xdr:col>1</xdr:col>
      <xdr:colOff>114300</xdr:colOff>
      <xdr:row>27</xdr:row>
      <xdr:rowOff>114300</xdr:rowOff>
    </xdr:to>
    <xdr:sp macro="" textlink="">
      <xdr:nvSpPr>
        <xdr:cNvPr id="3084" name="Oval 8"/>
        <xdr:cNvSpPr>
          <a:spLocks noChangeArrowheads="1"/>
        </xdr:cNvSpPr>
      </xdr:nvSpPr>
      <xdr:spPr bwMode="auto">
        <a:xfrm>
          <a:off x="0" y="6715125"/>
          <a:ext cx="1133475" cy="3048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21</xdr:row>
      <xdr:rowOff>19050</xdr:rowOff>
    </xdr:from>
    <xdr:to>
      <xdr:col>9</xdr:col>
      <xdr:colOff>333375</xdr:colOff>
      <xdr:row>23</xdr:row>
      <xdr:rowOff>295275</xdr:rowOff>
    </xdr:to>
    <xdr:sp macro="" textlink="">
      <xdr:nvSpPr>
        <xdr:cNvPr id="4099" name="Oval 1"/>
        <xdr:cNvSpPr>
          <a:spLocks noChangeArrowheads="1"/>
        </xdr:cNvSpPr>
      </xdr:nvSpPr>
      <xdr:spPr bwMode="auto">
        <a:xfrm>
          <a:off x="3857625" y="6257925"/>
          <a:ext cx="2657475" cy="666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314325</xdr:colOff>
      <xdr:row>21</xdr:row>
      <xdr:rowOff>47625</xdr:rowOff>
    </xdr:from>
    <xdr:to>
      <xdr:col>9</xdr:col>
      <xdr:colOff>752475</xdr:colOff>
      <xdr:row>22</xdr:row>
      <xdr:rowOff>95250</xdr:rowOff>
    </xdr:to>
    <xdr:sp macro="" textlink="">
      <xdr:nvSpPr>
        <xdr:cNvPr id="4100" name="Line 2"/>
        <xdr:cNvSpPr>
          <a:spLocks noChangeShapeType="1"/>
        </xdr:cNvSpPr>
      </xdr:nvSpPr>
      <xdr:spPr bwMode="auto">
        <a:xfrm flipV="1">
          <a:off x="6496050" y="6286500"/>
          <a:ext cx="4381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45</xdr:row>
      <xdr:rowOff>142875</xdr:rowOff>
    </xdr:from>
    <xdr:to>
      <xdr:col>7</xdr:col>
      <xdr:colOff>0</xdr:colOff>
      <xdr:row>50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4362450" y="10210800"/>
          <a:ext cx="1009650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showGridLines="0" showZeros="0" topLeftCell="B1" zoomScale="75" workbookViewId="0">
      <selection activeCell="B1" sqref="A1:IV65536"/>
    </sheetView>
  </sheetViews>
  <sheetFormatPr defaultRowHeight="12"/>
  <cols>
    <col min="1" max="1" width="3.75" customWidth="1"/>
    <col min="2" max="3" width="13.125" customWidth="1"/>
    <col min="6" max="6" width="13.5" customWidth="1"/>
    <col min="10" max="11" width="13.125" customWidth="1"/>
    <col min="12" max="13" width="14.875" customWidth="1"/>
  </cols>
  <sheetData>
    <row r="1" spans="1:13" ht="25.5" customHeight="1">
      <c r="A1" s="160"/>
      <c r="B1" s="275"/>
      <c r="C1" s="278" t="s">
        <v>0</v>
      </c>
      <c r="D1" s="275"/>
      <c r="E1" s="275"/>
      <c r="F1" s="275"/>
      <c r="G1" s="275"/>
      <c r="H1" s="275"/>
      <c r="I1" s="275"/>
      <c r="J1" s="275"/>
      <c r="K1" s="275"/>
      <c r="L1" s="276"/>
      <c r="M1" s="280"/>
    </row>
    <row r="2" spans="1:13" ht="19.5" customHeight="1">
      <c r="A2" s="160"/>
      <c r="B2" s="275"/>
      <c r="C2" s="277"/>
      <c r="D2" s="275"/>
      <c r="E2" s="275"/>
      <c r="F2" s="275"/>
      <c r="G2" s="275"/>
      <c r="H2" s="275"/>
      <c r="I2" s="275"/>
      <c r="J2" s="275"/>
      <c r="K2" s="275"/>
      <c r="L2" s="275"/>
      <c r="M2" s="160"/>
    </row>
    <row r="3" spans="1:13" ht="23.25" customHeight="1">
      <c r="A3" s="199" t="s">
        <v>1</v>
      </c>
      <c r="B3" s="301" t="s">
        <v>2</v>
      </c>
      <c r="C3" s="302" t="s">
        <v>279</v>
      </c>
      <c r="D3" s="303"/>
      <c r="E3" s="200"/>
      <c r="F3" s="161"/>
      <c r="G3" s="160"/>
      <c r="H3" s="161"/>
      <c r="I3" s="161"/>
      <c r="J3" s="161"/>
      <c r="K3" s="239" t="s">
        <v>3</v>
      </c>
      <c r="L3" s="385" t="s">
        <v>278</v>
      </c>
      <c r="M3" s="197"/>
    </row>
    <row r="4" spans="1:13" ht="18" customHeight="1">
      <c r="A4" s="199" t="s">
        <v>1</v>
      </c>
      <c r="B4" s="200"/>
      <c r="C4" s="304" t="s">
        <v>4</v>
      </c>
      <c r="D4" s="303"/>
      <c r="E4" s="200"/>
      <c r="F4" s="160"/>
      <c r="G4" s="160"/>
      <c r="H4" s="160"/>
      <c r="I4" s="160"/>
      <c r="J4" s="160"/>
      <c r="K4" s="153"/>
      <c r="L4" s="204"/>
      <c r="M4" s="274"/>
    </row>
    <row r="5" spans="1:13" ht="12" customHeight="1" thickBot="1">
      <c r="A5" s="272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</row>
    <row r="6" spans="1:13" ht="21.75" customHeight="1">
      <c r="A6" s="196"/>
      <c r="B6" s="245" t="s">
        <v>5</v>
      </c>
      <c r="C6" s="246"/>
      <c r="D6" s="247" t="s">
        <v>6</v>
      </c>
      <c r="E6" s="248"/>
      <c r="F6" s="249" t="s">
        <v>7</v>
      </c>
      <c r="G6" s="249" t="s">
        <v>8</v>
      </c>
      <c r="H6" s="249" t="s">
        <v>9</v>
      </c>
      <c r="I6" s="250"/>
      <c r="J6" s="251"/>
      <c r="K6" s="252" t="s">
        <v>10</v>
      </c>
      <c r="L6" s="253" t="s">
        <v>11</v>
      </c>
      <c r="M6" s="254"/>
    </row>
    <row r="7" spans="1:13" ht="14.25" customHeight="1">
      <c r="A7" s="195"/>
      <c r="B7" s="160"/>
      <c r="C7" s="240"/>
      <c r="D7" s="255" t="s">
        <v>12</v>
      </c>
      <c r="E7" s="256" t="s">
        <v>13</v>
      </c>
      <c r="F7" s="257" t="s">
        <v>14</v>
      </c>
      <c r="G7" s="257" t="s">
        <v>15</v>
      </c>
      <c r="H7" s="257" t="s">
        <v>16</v>
      </c>
      <c r="I7" s="258"/>
      <c r="J7" s="259"/>
      <c r="K7" s="260" t="s">
        <v>17</v>
      </c>
      <c r="L7" s="261" t="s">
        <v>18</v>
      </c>
      <c r="M7" s="262" t="s">
        <v>18</v>
      </c>
    </row>
    <row r="8" spans="1:13" ht="15.75" thickBot="1">
      <c r="A8" s="241"/>
      <c r="B8" s="242" t="s">
        <v>19</v>
      </c>
      <c r="C8" s="243" t="s">
        <v>1</v>
      </c>
      <c r="D8" s="263"/>
      <c r="E8" s="264" t="s">
        <v>1</v>
      </c>
      <c r="F8" s="265"/>
      <c r="G8" s="265"/>
      <c r="H8" s="265"/>
      <c r="I8" s="266" t="s">
        <v>1</v>
      </c>
      <c r="J8" s="267"/>
      <c r="K8" s="268"/>
      <c r="L8" s="269"/>
      <c r="M8" s="270"/>
    </row>
    <row r="9" spans="1:13" ht="15">
      <c r="A9" s="40"/>
      <c r="B9" s="39" t="s">
        <v>20</v>
      </c>
      <c r="C9" s="10"/>
      <c r="D9" s="15"/>
      <c r="E9" s="113">
        <f t="shared" ref="E9:E14" si="0">D9*0.4047</f>
        <v>0</v>
      </c>
      <c r="F9" s="88"/>
      <c r="G9" s="113">
        <f t="shared" ref="G9:G14" si="1">F9*E9</f>
        <v>0</v>
      </c>
      <c r="H9" s="15"/>
      <c r="I9" s="9" t="s">
        <v>1</v>
      </c>
      <c r="J9" s="8"/>
      <c r="K9" s="112">
        <f t="shared" ref="K9:K14" si="2">H9*G9</f>
        <v>0</v>
      </c>
      <c r="L9" s="14"/>
      <c r="M9" s="29"/>
    </row>
    <row r="10" spans="1:13" ht="15">
      <c r="A10" s="40"/>
      <c r="B10" s="39" t="s">
        <v>21</v>
      </c>
      <c r="C10" s="10"/>
      <c r="D10" s="15"/>
      <c r="E10" s="113">
        <f t="shared" si="0"/>
        <v>0</v>
      </c>
      <c r="F10" s="88"/>
      <c r="G10" s="113">
        <f t="shared" si="1"/>
        <v>0</v>
      </c>
      <c r="H10" s="15"/>
      <c r="I10" s="9"/>
      <c r="J10" s="8"/>
      <c r="K10" s="112">
        <f t="shared" si="2"/>
        <v>0</v>
      </c>
      <c r="L10" s="14"/>
      <c r="M10" s="29"/>
    </row>
    <row r="11" spans="1:13" ht="15">
      <c r="A11" s="40"/>
      <c r="B11" s="39" t="s">
        <v>22</v>
      </c>
      <c r="C11" s="10"/>
      <c r="D11" s="15"/>
      <c r="E11" s="113">
        <f t="shared" si="0"/>
        <v>0</v>
      </c>
      <c r="F11" s="88"/>
      <c r="G11" s="113">
        <f t="shared" si="1"/>
        <v>0</v>
      </c>
      <c r="H11" s="15"/>
      <c r="I11" s="9"/>
      <c r="J11" s="8"/>
      <c r="K11" s="112">
        <f t="shared" si="2"/>
        <v>0</v>
      </c>
      <c r="L11" s="14"/>
      <c r="M11" s="29"/>
    </row>
    <row r="12" spans="1:13" ht="15">
      <c r="A12" s="40"/>
      <c r="B12" s="39" t="s">
        <v>23</v>
      </c>
      <c r="C12" s="10"/>
      <c r="D12" s="15"/>
      <c r="E12" s="113">
        <f t="shared" si="0"/>
        <v>0</v>
      </c>
      <c r="F12" s="88"/>
      <c r="G12" s="113">
        <f t="shared" si="1"/>
        <v>0</v>
      </c>
      <c r="H12" s="15"/>
      <c r="I12" s="9"/>
      <c r="J12" s="8"/>
      <c r="K12" s="112">
        <f t="shared" si="2"/>
        <v>0</v>
      </c>
      <c r="L12" s="14"/>
      <c r="M12" s="29"/>
    </row>
    <row r="13" spans="1:13" ht="15">
      <c r="A13" s="40"/>
      <c r="B13" s="39" t="s">
        <v>24</v>
      </c>
      <c r="C13" s="10"/>
      <c r="D13" s="15"/>
      <c r="E13" s="113">
        <f t="shared" si="0"/>
        <v>0</v>
      </c>
      <c r="F13" s="88"/>
      <c r="G13" s="113">
        <f t="shared" si="1"/>
        <v>0</v>
      </c>
      <c r="H13" s="15"/>
      <c r="I13" s="9"/>
      <c r="J13" s="8"/>
      <c r="K13" s="112">
        <f t="shared" si="2"/>
        <v>0</v>
      </c>
      <c r="L13" s="14"/>
      <c r="M13" s="29"/>
    </row>
    <row r="14" spans="1:13" ht="15.75" thickBot="1">
      <c r="A14" s="40"/>
      <c r="B14" s="39" t="s">
        <v>25</v>
      </c>
      <c r="C14" s="10"/>
      <c r="D14" s="15"/>
      <c r="E14" s="113">
        <f t="shared" si="0"/>
        <v>0</v>
      </c>
      <c r="F14" s="88"/>
      <c r="G14" s="113">
        <f t="shared" si="1"/>
        <v>0</v>
      </c>
      <c r="H14" s="15"/>
      <c r="I14" s="9" t="s">
        <v>1</v>
      </c>
      <c r="J14" s="8"/>
      <c r="K14" s="112">
        <f t="shared" si="2"/>
        <v>0</v>
      </c>
      <c r="L14" s="139">
        <f>SUM(K9:K14)</f>
        <v>0</v>
      </c>
      <c r="M14" s="29"/>
    </row>
    <row r="15" spans="1:13" ht="24.75" customHeight="1" thickBot="1">
      <c r="A15" s="25"/>
      <c r="B15" s="36" t="s">
        <v>1</v>
      </c>
      <c r="C15" s="28" t="s">
        <v>1</v>
      </c>
      <c r="D15" s="23" t="s">
        <v>1</v>
      </c>
      <c r="E15" s="23" t="s">
        <v>1</v>
      </c>
      <c r="F15" s="11"/>
      <c r="G15" s="11"/>
      <c r="H15" s="11"/>
      <c r="I15" s="11"/>
      <c r="J15" s="30"/>
      <c r="K15" s="13"/>
      <c r="L15" s="140"/>
      <c r="M15" s="29"/>
    </row>
    <row r="16" spans="1:13" ht="19.5" customHeight="1" thickBot="1">
      <c r="A16" s="40"/>
      <c r="B16" s="244" t="s">
        <v>26</v>
      </c>
      <c r="C16" s="240"/>
      <c r="D16" s="289" t="s">
        <v>27</v>
      </c>
      <c r="E16" s="290"/>
      <c r="F16" s="271" t="s">
        <v>28</v>
      </c>
      <c r="G16" s="23" t="s">
        <v>1</v>
      </c>
      <c r="H16" s="11"/>
      <c r="I16" s="11"/>
      <c r="J16" s="11"/>
      <c r="K16" s="22"/>
      <c r="L16" s="141"/>
      <c r="M16" s="29"/>
    </row>
    <row r="17" spans="1:13" ht="15">
      <c r="A17" s="40"/>
      <c r="B17" s="105" t="s">
        <v>29</v>
      </c>
      <c r="C17" s="106"/>
      <c r="D17" s="291">
        <f>cattle!G47</f>
        <v>0</v>
      </c>
      <c r="E17" s="292"/>
      <c r="F17" s="299" t="e">
        <f>cattle!H47</f>
        <v>#DIV/0!</v>
      </c>
      <c r="G17" s="296" t="s">
        <v>30</v>
      </c>
      <c r="H17" s="298"/>
      <c r="I17" s="298"/>
      <c r="J17" s="297"/>
      <c r="K17" s="127">
        <f>cattle!J47</f>
        <v>0</v>
      </c>
      <c r="L17" s="141"/>
      <c r="M17" s="29"/>
    </row>
    <row r="18" spans="1:13" ht="15">
      <c r="A18" s="40"/>
      <c r="B18" s="107" t="s">
        <v>31</v>
      </c>
      <c r="C18" s="108"/>
      <c r="D18" s="291">
        <f>sheep!G47</f>
        <v>0</v>
      </c>
      <c r="E18" s="293"/>
      <c r="F18" s="300" t="e">
        <f>sheep!H47</f>
        <v>#DIV/0!</v>
      </c>
      <c r="G18" s="296" t="s">
        <v>32</v>
      </c>
      <c r="H18" s="298"/>
      <c r="I18" s="298"/>
      <c r="J18" s="297"/>
      <c r="K18" s="127">
        <f>sheep!J47</f>
        <v>0</v>
      </c>
      <c r="L18" s="141"/>
      <c r="M18" s="29"/>
    </row>
    <row r="19" spans="1:13" ht="15">
      <c r="A19" s="40"/>
      <c r="B19" s="107" t="s">
        <v>33</v>
      </c>
      <c r="C19" s="108"/>
      <c r="D19" s="291">
        <f>wool!I11</f>
        <v>0</v>
      </c>
      <c r="E19" s="293"/>
      <c r="F19" s="300" t="e">
        <f>wool!J29</f>
        <v>#DIV/0!</v>
      </c>
      <c r="G19" s="296" t="s">
        <v>34</v>
      </c>
      <c r="H19" s="298"/>
      <c r="I19" s="298"/>
      <c r="J19" s="297"/>
      <c r="K19" s="127">
        <f>wool!L21</f>
        <v>0</v>
      </c>
      <c r="L19" s="141"/>
      <c r="M19" s="29"/>
    </row>
    <row r="20" spans="1:13" ht="15">
      <c r="A20" s="40"/>
      <c r="B20" s="109" t="s">
        <v>35</v>
      </c>
      <c r="C20" s="110"/>
      <c r="D20" s="294"/>
      <c r="E20" s="295"/>
      <c r="F20" s="383"/>
      <c r="G20" s="8"/>
      <c r="H20" s="8"/>
      <c r="I20" s="8"/>
      <c r="J20" s="10"/>
      <c r="K20" s="127">
        <f>D20*F20</f>
        <v>0</v>
      </c>
      <c r="L20" s="141"/>
      <c r="M20" s="29"/>
    </row>
    <row r="21" spans="1:13" ht="15">
      <c r="A21" s="40"/>
      <c r="B21" s="109" t="s">
        <v>36</v>
      </c>
      <c r="C21" s="110"/>
      <c r="D21" s="294"/>
      <c r="E21" s="295"/>
      <c r="F21" s="383"/>
      <c r="G21" s="8"/>
      <c r="H21" s="8"/>
      <c r="I21" s="8"/>
      <c r="J21" s="10"/>
      <c r="K21" s="127">
        <f>D21*F21</f>
        <v>0</v>
      </c>
      <c r="L21" s="141"/>
      <c r="M21" s="29"/>
    </row>
    <row r="22" spans="1:13" ht="15">
      <c r="A22" s="40"/>
      <c r="B22" s="109" t="s">
        <v>37</v>
      </c>
      <c r="C22" s="110"/>
      <c r="D22" s="294"/>
      <c r="E22" s="295"/>
      <c r="F22" s="383"/>
      <c r="G22" s="8"/>
      <c r="H22" s="8"/>
      <c r="I22" s="8"/>
      <c r="J22" s="10"/>
      <c r="K22" s="127">
        <f>D22*F22</f>
        <v>0</v>
      </c>
      <c r="L22" s="141"/>
      <c r="M22" s="29"/>
    </row>
    <row r="23" spans="1:13" ht="15">
      <c r="A23" s="40"/>
      <c r="B23" s="107" t="s">
        <v>38</v>
      </c>
      <c r="C23" s="108"/>
      <c r="D23" s="294"/>
      <c r="E23" s="295"/>
      <c r="F23" s="383"/>
      <c r="G23" s="8"/>
      <c r="H23" s="8"/>
      <c r="I23" s="8"/>
      <c r="J23" s="10"/>
      <c r="K23" s="127">
        <f>D23*F23</f>
        <v>0</v>
      </c>
      <c r="L23" s="141"/>
      <c r="M23" s="29"/>
    </row>
    <row r="24" spans="1:13" ht="15.75" thickBot="1">
      <c r="A24" s="40"/>
      <c r="B24" s="107" t="s">
        <v>39</v>
      </c>
      <c r="C24" s="108"/>
      <c r="D24" s="294"/>
      <c r="E24" s="295"/>
      <c r="F24" s="383"/>
      <c r="G24" s="8"/>
      <c r="H24" s="8"/>
      <c r="I24" s="8"/>
      <c r="J24" s="10"/>
      <c r="K24" s="128">
        <f>D24*F24</f>
        <v>0</v>
      </c>
      <c r="L24" s="142">
        <f>SUM(K17:K24)</f>
        <v>0</v>
      </c>
      <c r="M24" s="29"/>
    </row>
    <row r="25" spans="1:13" ht="15.75" customHeight="1">
      <c r="A25" s="25"/>
      <c r="B25" s="11"/>
      <c r="C25" s="11"/>
      <c r="D25" s="11"/>
      <c r="E25" s="11"/>
      <c r="F25" s="11"/>
      <c r="G25" s="11"/>
      <c r="H25" s="11"/>
      <c r="I25" s="31"/>
      <c r="J25" s="30"/>
      <c r="K25" s="32"/>
      <c r="L25" s="19"/>
      <c r="M25" s="29"/>
    </row>
    <row r="26" spans="1:13" ht="21.75" customHeight="1">
      <c r="A26" s="25"/>
      <c r="B26" s="11"/>
      <c r="C26" s="11"/>
      <c r="D26" s="11"/>
      <c r="E26" s="11"/>
      <c r="F26" s="11"/>
      <c r="H26" s="11"/>
      <c r="I26" s="11"/>
      <c r="J26" s="136" t="s">
        <v>40</v>
      </c>
      <c r="K26" s="132"/>
      <c r="L26" s="137"/>
      <c r="M26" s="138">
        <f>SUM(L9:L25)</f>
        <v>0</v>
      </c>
    </row>
    <row r="27" spans="1:13" ht="25.5" customHeight="1">
      <c r="A27" s="25"/>
      <c r="B27" s="11"/>
      <c r="C27" s="11"/>
      <c r="D27" s="11"/>
      <c r="E27" s="11"/>
      <c r="G27" s="134" t="s">
        <v>41</v>
      </c>
      <c r="H27" s="135"/>
      <c r="I27" s="11"/>
      <c r="J27" s="11"/>
      <c r="K27" s="34" t="s">
        <v>16</v>
      </c>
      <c r="L27" s="14"/>
      <c r="M27" s="29"/>
    </row>
    <row r="28" spans="1:13" ht="18" customHeight="1">
      <c r="A28" s="25"/>
      <c r="B28" s="11"/>
      <c r="C28" s="11"/>
      <c r="D28" s="11"/>
      <c r="E28" s="11"/>
      <c r="F28" s="11"/>
      <c r="G28" s="11"/>
      <c r="H28" s="279" t="s">
        <v>42</v>
      </c>
      <c r="I28" s="143"/>
      <c r="J28" s="144"/>
      <c r="K28" s="6"/>
      <c r="L28" s="102"/>
      <c r="M28" s="29"/>
    </row>
    <row r="29" spans="1:13" ht="18" customHeight="1">
      <c r="A29" s="25"/>
      <c r="B29" s="11"/>
      <c r="C29" s="11"/>
      <c r="D29" s="11"/>
      <c r="E29" s="11"/>
      <c r="F29" s="11"/>
      <c r="G29" s="11"/>
      <c r="H29" s="145" t="s">
        <v>43</v>
      </c>
      <c r="I29" s="143"/>
      <c r="J29" s="144"/>
      <c r="K29" s="6"/>
      <c r="L29" s="102"/>
      <c r="M29" s="29"/>
    </row>
    <row r="30" spans="1:13" ht="18" customHeight="1">
      <c r="A30" s="25"/>
      <c r="B30" s="11"/>
      <c r="C30" s="11"/>
      <c r="D30" s="11"/>
      <c r="E30" s="11"/>
      <c r="F30" s="11"/>
      <c r="G30" s="11"/>
      <c r="H30" s="145" t="s">
        <v>44</v>
      </c>
      <c r="I30" s="143"/>
      <c r="J30" s="144"/>
      <c r="K30" s="6"/>
      <c r="L30" s="102"/>
      <c r="M30" s="29"/>
    </row>
    <row r="31" spans="1:13" ht="18" customHeight="1">
      <c r="A31" s="25"/>
      <c r="B31" s="11"/>
      <c r="C31" s="11"/>
      <c r="D31" s="11"/>
      <c r="E31" s="11"/>
      <c r="F31" s="11"/>
      <c r="G31" s="11"/>
      <c r="H31" s="145" t="s">
        <v>45</v>
      </c>
      <c r="I31" s="143"/>
      <c r="J31" s="144"/>
      <c r="K31" s="6"/>
      <c r="L31" s="102"/>
      <c r="M31" s="29"/>
    </row>
    <row r="32" spans="1:13" ht="18" customHeight="1">
      <c r="A32" s="25"/>
      <c r="B32" s="11"/>
      <c r="C32" s="281"/>
      <c r="D32" s="282" t="s">
        <v>46</v>
      </c>
      <c r="E32" s="283"/>
      <c r="F32" s="284"/>
      <c r="G32" s="11"/>
      <c r="H32" s="145" t="s">
        <v>47</v>
      </c>
      <c r="I32" s="143"/>
      <c r="J32" s="144"/>
      <c r="K32" s="6"/>
      <c r="L32" s="102"/>
      <c r="M32" s="29"/>
    </row>
    <row r="33" spans="1:13" ht="18" customHeight="1">
      <c r="A33" s="25"/>
      <c r="B33" s="11"/>
      <c r="C33" s="285"/>
      <c r="D33" s="286"/>
      <c r="E33" s="287"/>
      <c r="F33" s="288"/>
      <c r="G33" s="11"/>
      <c r="H33" s="145" t="s">
        <v>48</v>
      </c>
      <c r="I33" s="143"/>
      <c r="J33" s="144"/>
      <c r="K33" s="6"/>
      <c r="L33" s="102"/>
      <c r="M33" s="29"/>
    </row>
    <row r="34" spans="1:13" ht="18" customHeight="1">
      <c r="A34" s="25"/>
      <c r="B34" s="11"/>
      <c r="C34" s="119" t="s">
        <v>49</v>
      </c>
      <c r="D34" s="120"/>
      <c r="E34" s="121"/>
      <c r="F34" s="122"/>
      <c r="G34" s="11"/>
      <c r="H34" s="145" t="s">
        <v>50</v>
      </c>
      <c r="I34" s="143"/>
      <c r="J34" s="144"/>
      <c r="K34" s="6"/>
      <c r="L34" s="102"/>
      <c r="M34" s="29"/>
    </row>
    <row r="35" spans="1:13" ht="18" customHeight="1">
      <c r="A35" s="25"/>
      <c r="B35" s="11"/>
      <c r="C35" s="123" t="s">
        <v>51</v>
      </c>
      <c r="D35" s="124"/>
      <c r="E35" s="124"/>
      <c r="F35" s="125"/>
      <c r="G35" s="87"/>
      <c r="H35" s="145" t="s">
        <v>52</v>
      </c>
      <c r="I35" s="143"/>
      <c r="J35" s="144"/>
      <c r="K35" s="6"/>
      <c r="L35" s="102"/>
      <c r="M35" s="29"/>
    </row>
    <row r="36" spans="1:13" ht="18" customHeight="1">
      <c r="A36" s="25"/>
      <c r="B36" s="11"/>
      <c r="C36" s="98"/>
      <c r="G36" s="87"/>
      <c r="H36" s="145" t="s">
        <v>53</v>
      </c>
      <c r="I36" s="143"/>
      <c r="J36" s="144"/>
      <c r="K36" s="6"/>
      <c r="L36" s="102"/>
      <c r="M36" s="29"/>
    </row>
    <row r="37" spans="1:13" ht="18" customHeight="1">
      <c r="A37" s="25"/>
      <c r="B37" s="11"/>
      <c r="C37" s="86" t="s">
        <v>1</v>
      </c>
      <c r="D37" s="117" t="str">
        <f>crops!C10</f>
        <v>Fuel,Oil</v>
      </c>
      <c r="E37" s="118"/>
      <c r="F37" s="114">
        <f>crops!K26</f>
        <v>0</v>
      </c>
      <c r="G37" s="87"/>
      <c r="H37" s="145" t="s">
        <v>54</v>
      </c>
      <c r="I37" s="143"/>
      <c r="J37" s="144"/>
      <c r="K37" s="6"/>
      <c r="L37" s="102"/>
      <c r="M37" s="29"/>
    </row>
    <row r="38" spans="1:13" ht="18" customHeight="1">
      <c r="A38" s="25"/>
      <c r="B38" s="11"/>
      <c r="C38" s="87"/>
      <c r="D38" s="117" t="str">
        <f>crops!C11</f>
        <v>Repairs</v>
      </c>
      <c r="E38" s="118"/>
      <c r="F38" s="114">
        <f>crops!K27</f>
        <v>0</v>
      </c>
      <c r="G38" s="87"/>
      <c r="H38" s="145" t="s">
        <v>55</v>
      </c>
      <c r="I38" s="143"/>
      <c r="J38" s="144"/>
      <c r="K38" s="6"/>
      <c r="L38" s="102"/>
      <c r="M38" s="29"/>
    </row>
    <row r="39" spans="1:13" ht="18" customHeight="1">
      <c r="A39" s="25"/>
      <c r="B39" s="11"/>
      <c r="C39" s="87"/>
      <c r="D39" s="117" t="str">
        <f>crops!C12</f>
        <v>Seed</v>
      </c>
      <c r="E39" s="118"/>
      <c r="F39" s="114">
        <f>crops!K28</f>
        <v>0</v>
      </c>
      <c r="G39" s="87"/>
      <c r="H39" s="145" t="s">
        <v>56</v>
      </c>
      <c r="I39" s="143"/>
      <c r="J39" s="144"/>
      <c r="K39" s="6"/>
      <c r="L39" s="102"/>
      <c r="M39" s="29"/>
    </row>
    <row r="40" spans="1:13" ht="18" customHeight="1">
      <c r="A40" s="25"/>
      <c r="B40" s="11"/>
      <c r="C40" s="87"/>
      <c r="D40" s="117" t="str">
        <f>crops!C13</f>
        <v>Fertiliser</v>
      </c>
      <c r="E40" s="118"/>
      <c r="F40" s="114">
        <f>crops!K29</f>
        <v>0</v>
      </c>
      <c r="G40" s="87"/>
      <c r="H40" s="145" t="s">
        <v>57</v>
      </c>
      <c r="I40" s="143"/>
      <c r="J40" s="144"/>
      <c r="K40" s="6"/>
      <c r="L40" s="102"/>
      <c r="M40" s="29"/>
    </row>
    <row r="41" spans="1:13" ht="18" customHeight="1">
      <c r="A41" s="25"/>
      <c r="B41" s="11"/>
      <c r="C41" s="87"/>
      <c r="D41" s="117" t="str">
        <f>crops!C14</f>
        <v>Chemicals</v>
      </c>
      <c r="E41" s="118"/>
      <c r="F41" s="114">
        <f>crops!K30</f>
        <v>0</v>
      </c>
      <c r="G41" s="87"/>
      <c r="H41" s="145" t="s">
        <v>58</v>
      </c>
      <c r="I41" s="143"/>
      <c r="J41" s="144"/>
      <c r="K41" s="6"/>
      <c r="L41" s="102"/>
      <c r="M41" s="29"/>
    </row>
    <row r="42" spans="1:13" ht="18" customHeight="1">
      <c r="A42" s="25"/>
      <c r="B42" s="11"/>
      <c r="C42" s="87"/>
      <c r="D42" s="117" t="str">
        <f>crops!C15</f>
        <v>Harvesting</v>
      </c>
      <c r="E42" s="118"/>
      <c r="F42" s="114">
        <f>crops!K31</f>
        <v>0</v>
      </c>
      <c r="G42" s="87"/>
      <c r="H42" s="145" t="s">
        <v>59</v>
      </c>
      <c r="I42" s="143"/>
      <c r="J42" s="144"/>
      <c r="K42" s="6"/>
      <c r="L42" s="102"/>
      <c r="M42" s="29"/>
    </row>
    <row r="43" spans="1:13" ht="18" customHeight="1">
      <c r="A43" s="25"/>
      <c r="B43" s="11"/>
      <c r="C43" s="87"/>
      <c r="D43" s="117" t="str">
        <f>crops!C16</f>
        <v xml:space="preserve">Freight   </v>
      </c>
      <c r="E43" s="118"/>
      <c r="F43" s="114">
        <f>crops!K32</f>
        <v>0</v>
      </c>
      <c r="G43" s="87"/>
      <c r="H43" s="145" t="s">
        <v>60</v>
      </c>
      <c r="I43" s="143"/>
      <c r="J43" s="144"/>
      <c r="K43" s="6"/>
      <c r="L43" s="102"/>
      <c r="M43" s="29"/>
    </row>
    <row r="44" spans="1:13" ht="18" customHeight="1" thickBot="1">
      <c r="A44" s="25"/>
      <c r="B44" s="11"/>
      <c r="C44" s="87"/>
      <c r="D44" s="101"/>
      <c r="E44" s="100"/>
      <c r="F44" s="115"/>
      <c r="G44" s="87"/>
      <c r="H44" s="145" t="s">
        <v>61</v>
      </c>
      <c r="I44" s="143"/>
      <c r="J44" s="144"/>
      <c r="K44" s="6"/>
      <c r="L44" s="102"/>
      <c r="M44" s="29"/>
    </row>
    <row r="45" spans="1:13" ht="18" customHeight="1" thickBot="1">
      <c r="A45" s="27"/>
      <c r="B45" s="28"/>
      <c r="C45" s="87"/>
      <c r="D45" s="126" t="s">
        <v>62</v>
      </c>
      <c r="E45" s="100"/>
      <c r="F45" s="116">
        <f>SUM(F37:F43)</f>
        <v>0</v>
      </c>
      <c r="G45" s="28"/>
      <c r="H45" s="145" t="s">
        <v>63</v>
      </c>
      <c r="I45" s="143"/>
      <c r="J45" s="144"/>
      <c r="K45" s="6"/>
      <c r="L45" s="102"/>
      <c r="M45" s="29"/>
    </row>
    <row r="46" spans="1:13" ht="18" customHeight="1">
      <c r="A46" s="27"/>
      <c r="B46" s="31"/>
      <c r="C46" s="97"/>
      <c r="D46" s="97"/>
      <c r="E46" s="97"/>
      <c r="F46" s="31"/>
      <c r="G46" s="28"/>
      <c r="H46" s="145" t="s">
        <v>64</v>
      </c>
      <c r="I46" s="143"/>
      <c r="J46" s="144"/>
      <c r="K46" s="6"/>
      <c r="L46" s="102"/>
      <c r="M46" s="29"/>
    </row>
    <row r="47" spans="1:13" ht="18" customHeight="1">
      <c r="A47" s="27"/>
      <c r="F47" s="11"/>
      <c r="G47" s="28"/>
      <c r="H47" s="145" t="s">
        <v>65</v>
      </c>
      <c r="I47" s="143"/>
      <c r="J47" s="144"/>
      <c r="K47" s="6"/>
      <c r="L47" s="102"/>
      <c r="M47" s="29"/>
    </row>
    <row r="48" spans="1:13" ht="18" customHeight="1">
      <c r="A48" s="27" t="s">
        <v>1</v>
      </c>
      <c r="F48" s="31"/>
      <c r="G48" s="28"/>
      <c r="H48" s="145" t="s">
        <v>66</v>
      </c>
      <c r="I48" s="143"/>
      <c r="J48" s="144"/>
      <c r="K48" s="6"/>
      <c r="L48" s="102"/>
      <c r="M48" s="29"/>
    </row>
    <row r="49" spans="1:13" ht="18" customHeight="1">
      <c r="A49" s="27"/>
      <c r="F49" s="28" t="s">
        <v>1</v>
      </c>
      <c r="G49" s="28"/>
      <c r="H49" s="145" t="s">
        <v>67</v>
      </c>
      <c r="I49" s="143"/>
      <c r="J49" s="144"/>
      <c r="K49" s="384">
        <f>sheep!J32+cattle!J32</f>
        <v>0</v>
      </c>
      <c r="L49" s="102"/>
      <c r="M49" s="29"/>
    </row>
    <row r="50" spans="1:13" ht="18" customHeight="1">
      <c r="A50" s="27" t="s">
        <v>1</v>
      </c>
      <c r="F50" s="28" t="s">
        <v>1</v>
      </c>
      <c r="G50" s="28"/>
      <c r="H50" s="145" t="s">
        <v>68</v>
      </c>
      <c r="I50" s="143"/>
      <c r="J50" s="144"/>
      <c r="K50" s="6"/>
      <c r="L50" s="102"/>
      <c r="M50" s="29"/>
    </row>
    <row r="51" spans="1:13" ht="18" customHeight="1">
      <c r="A51" s="27" t="s">
        <v>1</v>
      </c>
      <c r="F51" s="28" t="s">
        <v>1</v>
      </c>
      <c r="G51" s="28"/>
      <c r="H51" s="145" t="s">
        <v>69</v>
      </c>
      <c r="I51" s="143"/>
      <c r="J51" s="144"/>
      <c r="K51" s="384">
        <f>F45</f>
        <v>0</v>
      </c>
      <c r="L51" s="102"/>
      <c r="M51" s="29"/>
    </row>
    <row r="52" spans="1:13" ht="18" customHeight="1" thickBot="1">
      <c r="A52" s="27" t="s">
        <v>1</v>
      </c>
      <c r="F52" s="28" t="s">
        <v>1</v>
      </c>
      <c r="G52" s="28"/>
      <c r="H52" s="145" t="s">
        <v>70</v>
      </c>
      <c r="I52" s="143"/>
      <c r="J52" s="144"/>
      <c r="K52" s="103"/>
      <c r="L52" s="146">
        <f>SUM(K28:K52)</f>
        <v>0</v>
      </c>
      <c r="M52" s="29"/>
    </row>
    <row r="53" spans="1:13" ht="18" customHeight="1">
      <c r="A53" s="27" t="s">
        <v>1</v>
      </c>
      <c r="F53" s="28" t="s">
        <v>1</v>
      </c>
      <c r="G53" s="28"/>
      <c r="H53" s="11"/>
      <c r="I53" s="11"/>
      <c r="J53" s="31"/>
      <c r="K53" s="7"/>
      <c r="L53" s="5"/>
      <c r="M53" s="26"/>
    </row>
    <row r="54" spans="1:13" ht="18.75" customHeight="1">
      <c r="A54" s="27" t="s">
        <v>1</v>
      </c>
      <c r="F54" s="28" t="s">
        <v>1</v>
      </c>
      <c r="G54" s="28"/>
      <c r="H54" s="11"/>
      <c r="I54" s="11"/>
      <c r="J54" s="126" t="s">
        <v>71</v>
      </c>
      <c r="K54" s="11"/>
      <c r="L54" s="28"/>
      <c r="M54" s="133">
        <f>L52</f>
        <v>0</v>
      </c>
    </row>
    <row r="55" spans="1:13" ht="15.75" thickBot="1">
      <c r="A55" s="27" t="s">
        <v>1</v>
      </c>
      <c r="F55" s="28" t="s">
        <v>1</v>
      </c>
      <c r="G55" s="28"/>
      <c r="H55" s="11"/>
      <c r="I55" s="11"/>
      <c r="J55" s="31"/>
      <c r="K55" s="31"/>
      <c r="L55" s="11"/>
      <c r="M55" s="26"/>
    </row>
    <row r="56" spans="1:13" ht="15.75" thickTop="1">
      <c r="A56" s="27" t="s">
        <v>1</v>
      </c>
      <c r="F56" s="28" t="s">
        <v>1</v>
      </c>
      <c r="G56" s="28"/>
      <c r="H56" s="11"/>
      <c r="I56" s="147"/>
      <c r="J56" s="126" t="s">
        <v>72</v>
      </c>
      <c r="K56" s="129"/>
      <c r="L56" s="130"/>
      <c r="M56" s="131"/>
    </row>
    <row r="57" spans="1:13" ht="18.75" customHeight="1">
      <c r="A57" s="27" t="s">
        <v>1</v>
      </c>
      <c r="B57" s="11"/>
      <c r="C57" s="11"/>
      <c r="D57" s="11"/>
      <c r="E57" s="11"/>
      <c r="F57" s="11"/>
      <c r="G57" s="28"/>
      <c r="H57" s="11"/>
      <c r="I57" s="147"/>
      <c r="J57" s="126" t="s">
        <v>73</v>
      </c>
      <c r="K57" s="129"/>
      <c r="L57" s="132"/>
      <c r="M57" s="133">
        <f>M26-M54</f>
        <v>0</v>
      </c>
    </row>
    <row r="58" spans="1:13" ht="15.75" thickBot="1">
      <c r="A58" s="27"/>
      <c r="B58" s="11"/>
      <c r="C58" s="11"/>
      <c r="D58" s="11"/>
      <c r="E58" s="11"/>
      <c r="F58" s="11"/>
      <c r="G58" s="11"/>
      <c r="H58" s="11"/>
      <c r="I58" s="28"/>
      <c r="J58" s="126" t="s">
        <v>1</v>
      </c>
      <c r="K58" s="129"/>
      <c r="L58" s="132"/>
      <c r="M58" s="148"/>
    </row>
    <row r="59" spans="1:13" ht="16.5" thickTop="1" thickBot="1">
      <c r="A59" s="38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37"/>
    </row>
    <row r="60" spans="1:13" ht="12.75" thickTop="1"/>
  </sheetData>
  <sheetProtection sheet="1" objects="1" scenarios="1"/>
  <printOptions horizontalCentered="1" verticalCentered="1" gridLinesSet="0"/>
  <pageMargins left="0.39370078740157483" right="7.874015748031496E-2" top="0.78740157480314965" bottom="0.78740157480314965" header="0.51181102362204722" footer="0.51181102362204722"/>
  <pageSetup paperSize="9" scale="68" orientation="portrait" horizontalDpi="4294967292" verticalDpi="0" r:id="rId1"/>
  <headerFooter alignWithMargins="0">
    <oddHeader xml:space="preserve">&amp;R&amp;"Courier,Bold Italic"&amp;15Attachment&amp;"Courier,Regular"&amp;10    </oddHeader>
    <oddFooter>&amp;L&amp;F/&amp;A&amp;CFigures Supplied by Producer&amp;R&amp;D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showGridLines="0" showZeros="0" zoomScale="75" workbookViewId="0">
      <selection activeCell="G13" sqref="G13"/>
    </sheetView>
  </sheetViews>
  <sheetFormatPr defaultRowHeight="12"/>
  <cols>
    <col min="1" max="1" width="2.625" customWidth="1"/>
    <col min="2" max="3" width="11.625" customWidth="1"/>
    <col min="4" max="4" width="10.625" customWidth="1"/>
    <col min="5" max="5" width="7.25" customWidth="1"/>
    <col min="6" max="7" width="16.5" customWidth="1"/>
    <col min="8" max="8" width="16.625" customWidth="1"/>
    <col min="9" max="9" width="16.5" customWidth="1"/>
    <col min="10" max="10" width="2.625" customWidth="1"/>
  </cols>
  <sheetData>
    <row r="1" spans="1:11" ht="37.5" customHeight="1">
      <c r="A1" s="305"/>
      <c r="B1" s="307"/>
      <c r="C1" s="323"/>
      <c r="D1" s="324" t="s">
        <v>74</v>
      </c>
      <c r="E1" s="325"/>
      <c r="F1" s="198"/>
      <c r="G1" s="198"/>
      <c r="H1" s="306"/>
      <c r="I1" s="307"/>
      <c r="J1" s="308"/>
    </row>
    <row r="2" spans="1:11" ht="11.25" customHeight="1">
      <c r="A2" s="164"/>
      <c r="B2" s="111"/>
      <c r="C2" s="160"/>
      <c r="D2" s="160"/>
      <c r="E2" s="160"/>
      <c r="F2" s="160"/>
      <c r="G2" s="160"/>
      <c r="H2" s="111"/>
      <c r="I2" s="111"/>
      <c r="J2" s="309"/>
      <c r="K2" s="11"/>
    </row>
    <row r="3" spans="1:11" ht="29.25" customHeight="1">
      <c r="A3" s="164"/>
      <c r="B3" s="314"/>
      <c r="C3" s="326" t="s">
        <v>75</v>
      </c>
      <c r="D3" s="314"/>
      <c r="E3" s="310"/>
      <c r="F3" s="311"/>
      <c r="G3" s="312" t="str">
        <f>budget!L3</f>
        <v>2015/16</v>
      </c>
      <c r="H3" s="313" t="s">
        <v>76</v>
      </c>
      <c r="I3" s="314"/>
      <c r="J3" s="309"/>
      <c r="K3" s="31"/>
    </row>
    <row r="4" spans="1:11" ht="28.5" customHeight="1" thickBot="1">
      <c r="A4" s="315"/>
      <c r="B4" s="316"/>
      <c r="C4" s="317"/>
      <c r="D4" s="316"/>
      <c r="E4" s="316"/>
      <c r="F4" s="318"/>
      <c r="G4" s="319"/>
      <c r="H4" s="320"/>
      <c r="I4" s="321"/>
      <c r="J4" s="322"/>
      <c r="K4" s="31"/>
    </row>
    <row r="5" spans="1:11" ht="15">
      <c r="A5" s="159"/>
      <c r="B5" s="160"/>
      <c r="C5" s="160"/>
      <c r="D5" s="160"/>
      <c r="E5" s="160"/>
      <c r="F5" s="160"/>
      <c r="G5" s="160"/>
      <c r="H5" s="161"/>
      <c r="I5" s="160"/>
      <c r="J5" s="162"/>
      <c r="K5" s="11"/>
    </row>
    <row r="6" spans="1:11" ht="9.75" customHeight="1">
      <c r="A6" s="159"/>
      <c r="B6" s="160"/>
      <c r="C6" s="160"/>
      <c r="D6" s="160"/>
      <c r="E6" s="160"/>
      <c r="F6" s="160"/>
      <c r="G6" s="160"/>
      <c r="H6" s="160"/>
      <c r="I6" s="160"/>
      <c r="J6" s="163"/>
    </row>
    <row r="7" spans="1:11" ht="22.5" customHeight="1">
      <c r="A7" s="327"/>
      <c r="B7" s="328"/>
      <c r="C7" s="328"/>
      <c r="D7" s="328"/>
      <c r="E7" s="328"/>
      <c r="F7" s="329"/>
      <c r="G7" s="330" t="s">
        <v>77</v>
      </c>
      <c r="H7" s="331" t="s">
        <v>78</v>
      </c>
      <c r="I7" s="330" t="s">
        <v>79</v>
      </c>
      <c r="J7" s="95"/>
    </row>
    <row r="8" spans="1:11" ht="15">
      <c r="A8" s="152"/>
      <c r="B8" s="153"/>
      <c r="C8" s="153"/>
      <c r="D8" s="153"/>
      <c r="E8" s="153"/>
      <c r="F8" s="332" t="s">
        <v>80</v>
      </c>
      <c r="G8" s="333" t="s">
        <v>79</v>
      </c>
      <c r="H8" s="332" t="s">
        <v>81</v>
      </c>
      <c r="I8" s="333" t="s">
        <v>82</v>
      </c>
      <c r="J8" s="95"/>
    </row>
    <row r="9" spans="1:11" ht="15">
      <c r="A9" s="152"/>
      <c r="B9" s="334" t="s">
        <v>83</v>
      </c>
      <c r="C9" s="153"/>
      <c r="D9" s="203" t="s">
        <v>1</v>
      </c>
      <c r="E9" s="153"/>
      <c r="F9" s="332" t="s">
        <v>84</v>
      </c>
      <c r="G9" s="333" t="s">
        <v>85</v>
      </c>
      <c r="H9" s="333" t="str">
        <f>budget!L3</f>
        <v>2015/16</v>
      </c>
      <c r="I9" s="333" t="s">
        <v>84</v>
      </c>
      <c r="J9" s="95"/>
    </row>
    <row r="10" spans="1:11" ht="15">
      <c r="A10" s="152"/>
      <c r="B10" s="203" t="s">
        <v>1</v>
      </c>
      <c r="C10" s="153"/>
      <c r="D10" s="153"/>
      <c r="E10" s="153"/>
      <c r="F10" s="335"/>
      <c r="G10" s="333" t="s">
        <v>86</v>
      </c>
      <c r="H10" s="332" t="s">
        <v>87</v>
      </c>
      <c r="I10" s="333"/>
      <c r="J10" s="95"/>
    </row>
    <row r="11" spans="1:11" ht="23.25" customHeight="1">
      <c r="A11" s="152"/>
      <c r="B11" s="153"/>
      <c r="C11" s="153"/>
      <c r="D11" s="153"/>
      <c r="E11" s="153"/>
      <c r="F11" s="336" t="s">
        <v>16</v>
      </c>
      <c r="G11" s="336" t="s">
        <v>16</v>
      </c>
      <c r="H11" s="336" t="s">
        <v>16</v>
      </c>
      <c r="I11" s="337" t="s">
        <v>16</v>
      </c>
      <c r="J11" s="95"/>
    </row>
    <row r="12" spans="1:11" ht="37.5" customHeight="1">
      <c r="A12" s="90"/>
      <c r="B12" s="42" t="s">
        <v>88</v>
      </c>
      <c r="C12" s="167"/>
      <c r="D12" s="167"/>
      <c r="E12" s="167"/>
      <c r="F12" s="165"/>
      <c r="G12" s="158"/>
      <c r="H12" s="166"/>
      <c r="I12" s="149">
        <f>F12+G12-H12</f>
        <v>0</v>
      </c>
      <c r="J12" s="95"/>
    </row>
    <row r="13" spans="1:11" ht="15">
      <c r="A13" s="90"/>
      <c r="B13" s="42" t="s">
        <v>89</v>
      </c>
      <c r="C13" s="167"/>
      <c r="D13" s="167"/>
      <c r="E13" s="167"/>
      <c r="F13" s="165"/>
      <c r="G13" s="158"/>
      <c r="H13" s="166"/>
      <c r="I13" s="149">
        <f t="shared" ref="I13:I28" si="0">F13+G13-H13</f>
        <v>0</v>
      </c>
      <c r="J13" s="95"/>
    </row>
    <row r="14" spans="1:11" ht="15">
      <c r="A14" s="90"/>
      <c r="B14" s="42" t="s">
        <v>90</v>
      </c>
      <c r="C14" s="167"/>
      <c r="D14" s="167"/>
      <c r="E14" s="167"/>
      <c r="F14" s="165"/>
      <c r="G14" s="158"/>
      <c r="H14" s="166"/>
      <c r="I14" s="149">
        <f t="shared" si="0"/>
        <v>0</v>
      </c>
      <c r="J14" s="95"/>
    </row>
    <row r="15" spans="1:11" ht="15">
      <c r="A15" s="90"/>
      <c r="B15" s="42"/>
      <c r="C15" s="167"/>
      <c r="D15" s="167"/>
      <c r="E15" s="167"/>
      <c r="F15" s="165"/>
      <c r="G15" s="158"/>
      <c r="H15" s="166"/>
      <c r="I15" s="149">
        <f t="shared" si="0"/>
        <v>0</v>
      </c>
      <c r="J15" s="95"/>
    </row>
    <row r="16" spans="1:11" ht="15">
      <c r="A16" s="90"/>
      <c r="B16" s="42"/>
      <c r="C16" s="167"/>
      <c r="D16" s="167"/>
      <c r="E16" s="167"/>
      <c r="F16" s="165"/>
      <c r="G16" s="158"/>
      <c r="H16" s="166"/>
      <c r="I16" s="149">
        <f t="shared" si="0"/>
        <v>0</v>
      </c>
      <c r="J16" s="95"/>
    </row>
    <row r="17" spans="1:10" ht="15">
      <c r="A17" s="90"/>
      <c r="B17" s="42" t="s">
        <v>91</v>
      </c>
      <c r="C17" s="167"/>
      <c r="D17" s="167"/>
      <c r="E17" s="167"/>
      <c r="F17" s="165"/>
      <c r="G17" s="158"/>
      <c r="H17" s="166"/>
      <c r="I17" s="149">
        <f t="shared" si="0"/>
        <v>0</v>
      </c>
      <c r="J17" s="95"/>
    </row>
    <row r="18" spans="1:10" ht="15">
      <c r="A18" s="90"/>
      <c r="B18" s="42" t="s">
        <v>92</v>
      </c>
      <c r="C18" s="167"/>
      <c r="D18" s="167"/>
      <c r="E18" s="167"/>
      <c r="F18" s="165"/>
      <c r="G18" s="158"/>
      <c r="H18" s="166"/>
      <c r="I18" s="149">
        <f t="shared" si="0"/>
        <v>0</v>
      </c>
      <c r="J18" s="95"/>
    </row>
    <row r="19" spans="1:10" ht="15">
      <c r="A19" s="90"/>
      <c r="B19" s="42" t="s">
        <v>93</v>
      </c>
      <c r="C19" s="167"/>
      <c r="D19" s="167"/>
      <c r="E19" s="167"/>
      <c r="F19" s="165"/>
      <c r="G19" s="158"/>
      <c r="H19" s="166"/>
      <c r="I19" s="149">
        <f t="shared" si="0"/>
        <v>0</v>
      </c>
      <c r="J19" s="95"/>
    </row>
    <row r="20" spans="1:10" ht="15">
      <c r="A20" s="90"/>
      <c r="B20" s="42"/>
      <c r="C20" s="167"/>
      <c r="D20" s="167"/>
      <c r="E20" s="167"/>
      <c r="F20" s="165"/>
      <c r="G20" s="158"/>
      <c r="H20" s="166"/>
      <c r="I20" s="149">
        <f t="shared" si="0"/>
        <v>0</v>
      </c>
      <c r="J20" s="95"/>
    </row>
    <row r="21" spans="1:10" ht="15">
      <c r="A21" s="90"/>
      <c r="B21" s="42" t="s">
        <v>94</v>
      </c>
      <c r="C21" s="167"/>
      <c r="D21" s="167"/>
      <c r="E21" s="167"/>
      <c r="F21" s="165"/>
      <c r="G21" s="158"/>
      <c r="H21" s="166"/>
      <c r="I21" s="149">
        <f t="shared" si="0"/>
        <v>0</v>
      </c>
      <c r="J21" s="95"/>
    </row>
    <row r="22" spans="1:10" ht="15">
      <c r="A22" s="90"/>
      <c r="B22" s="42" t="s">
        <v>95</v>
      </c>
      <c r="C22" s="167"/>
      <c r="D22" s="167"/>
      <c r="E22" s="167"/>
      <c r="F22" s="165"/>
      <c r="G22" s="158"/>
      <c r="H22" s="166"/>
      <c r="I22" s="149">
        <f t="shared" si="0"/>
        <v>0</v>
      </c>
      <c r="J22" s="95"/>
    </row>
    <row r="23" spans="1:10" ht="15">
      <c r="A23" s="90"/>
      <c r="B23" s="42" t="s">
        <v>96</v>
      </c>
      <c r="C23" s="167"/>
      <c r="D23" s="167"/>
      <c r="E23" s="167"/>
      <c r="F23" s="165"/>
      <c r="G23" s="158"/>
      <c r="H23" s="166"/>
      <c r="I23" s="149">
        <f t="shared" si="0"/>
        <v>0</v>
      </c>
      <c r="J23" s="95"/>
    </row>
    <row r="24" spans="1:10" ht="15">
      <c r="A24" s="90"/>
      <c r="B24" s="42" t="s">
        <v>97</v>
      </c>
      <c r="C24" s="167"/>
      <c r="D24" s="167"/>
      <c r="E24" s="167"/>
      <c r="F24" s="165"/>
      <c r="G24" s="158"/>
      <c r="H24" s="166"/>
      <c r="I24" s="149">
        <f t="shared" si="0"/>
        <v>0</v>
      </c>
      <c r="J24" s="95"/>
    </row>
    <row r="25" spans="1:10" ht="15">
      <c r="A25" s="90"/>
      <c r="B25" s="42" t="s">
        <v>98</v>
      </c>
      <c r="C25" s="167"/>
      <c r="D25" s="167"/>
      <c r="E25" s="167"/>
      <c r="F25" s="165"/>
      <c r="G25" s="158"/>
      <c r="H25" s="166"/>
      <c r="I25" s="149">
        <f t="shared" si="0"/>
        <v>0</v>
      </c>
      <c r="J25" s="95"/>
    </row>
    <row r="26" spans="1:10" ht="15">
      <c r="A26" s="90"/>
      <c r="B26" s="42" t="s">
        <v>99</v>
      </c>
      <c r="C26" s="167"/>
      <c r="D26" s="167"/>
      <c r="E26" s="167"/>
      <c r="F26" s="165"/>
      <c r="G26" s="158"/>
      <c r="H26" s="166"/>
      <c r="I26" s="149">
        <f t="shared" si="0"/>
        <v>0</v>
      </c>
      <c r="J26" s="95"/>
    </row>
    <row r="27" spans="1:10" ht="15">
      <c r="A27" s="90"/>
      <c r="B27" s="42" t="s">
        <v>100</v>
      </c>
      <c r="C27" s="167"/>
      <c r="D27" s="167"/>
      <c r="E27" s="167"/>
      <c r="F27" s="165"/>
      <c r="G27" s="158"/>
      <c r="H27" s="166"/>
      <c r="I27" s="149">
        <f t="shared" si="0"/>
        <v>0</v>
      </c>
      <c r="J27" s="95"/>
    </row>
    <row r="28" spans="1:10" ht="15">
      <c r="A28" s="90"/>
      <c r="B28" s="42" t="s">
        <v>101</v>
      </c>
      <c r="C28" s="167"/>
      <c r="D28" s="167"/>
      <c r="E28" s="167"/>
      <c r="F28" s="165"/>
      <c r="G28" s="158"/>
      <c r="H28" s="166"/>
      <c r="I28" s="149">
        <f t="shared" si="0"/>
        <v>0</v>
      </c>
      <c r="J28" s="95"/>
    </row>
    <row r="29" spans="1:10" ht="15">
      <c r="A29" s="90"/>
      <c r="B29" s="42" t="s">
        <v>102</v>
      </c>
      <c r="C29" s="167"/>
      <c r="D29" s="167"/>
      <c r="E29" s="167"/>
      <c r="F29" s="165"/>
      <c r="G29" s="158"/>
      <c r="H29" s="166"/>
      <c r="I29" s="149">
        <f>F29+G29-H29</f>
        <v>0</v>
      </c>
      <c r="J29" s="95"/>
    </row>
    <row r="30" spans="1:10" ht="15">
      <c r="A30" s="90"/>
      <c r="B30" s="42" t="s">
        <v>103</v>
      </c>
      <c r="C30" s="167"/>
      <c r="D30" s="167"/>
      <c r="E30" s="167"/>
      <c r="F30" s="165"/>
      <c r="G30" s="158"/>
      <c r="H30" s="166"/>
      <c r="I30" s="149">
        <f>F30+G30-H30</f>
        <v>0</v>
      </c>
      <c r="J30" s="95"/>
    </row>
    <row r="31" spans="1:10" ht="15">
      <c r="A31" s="90"/>
      <c r="B31" s="42" t="s">
        <v>104</v>
      </c>
      <c r="C31" s="167"/>
      <c r="D31" s="167"/>
      <c r="E31" s="167"/>
      <c r="F31" s="165"/>
      <c r="G31" s="158"/>
      <c r="H31" s="166"/>
      <c r="I31" s="149">
        <f>F31+G31-H31</f>
        <v>0</v>
      </c>
      <c r="J31" s="95"/>
    </row>
    <row r="32" spans="1:10" ht="15">
      <c r="A32" s="96"/>
      <c r="B32" s="42" t="s">
        <v>105</v>
      </c>
      <c r="C32" s="167"/>
      <c r="D32" s="167"/>
      <c r="E32" s="167"/>
      <c r="F32" s="165"/>
      <c r="G32" s="158"/>
      <c r="H32" s="166"/>
      <c r="I32" s="149">
        <f>F32+G32-H32</f>
        <v>0</v>
      </c>
      <c r="J32" s="95"/>
    </row>
    <row r="33" spans="1:10" ht="33.75" customHeight="1" thickBot="1">
      <c r="A33" s="90"/>
      <c r="B33" s="11"/>
      <c r="C33" s="11"/>
      <c r="D33" s="11"/>
      <c r="E33" s="11"/>
      <c r="F33" s="92"/>
      <c r="G33" s="94"/>
      <c r="H33" s="93"/>
      <c r="I33" s="99"/>
      <c r="J33" s="95"/>
    </row>
    <row r="34" spans="1:10" ht="29.25" customHeight="1" thickBot="1">
      <c r="A34" s="90"/>
      <c r="B34" s="11"/>
      <c r="C34" s="11"/>
      <c r="D34" s="11"/>
      <c r="E34" s="11"/>
      <c r="F34" s="150">
        <f>SUM(F12:F33)</f>
        <v>0</v>
      </c>
      <c r="G34" s="150">
        <f>SUM(G12:G33)</f>
        <v>0</v>
      </c>
      <c r="H34" s="150">
        <f>SUM(H12:H33)</f>
        <v>0</v>
      </c>
      <c r="I34" s="151">
        <f>SUM(I12:I33)</f>
        <v>0</v>
      </c>
      <c r="J34" s="95"/>
    </row>
    <row r="35" spans="1:10" ht="15">
      <c r="A35" s="90"/>
      <c r="B35" s="11"/>
      <c r="C35" s="11"/>
      <c r="D35" s="11"/>
      <c r="E35" s="11"/>
      <c r="F35" s="11"/>
      <c r="G35" s="31"/>
      <c r="H35" s="31"/>
      <c r="I35" s="11"/>
      <c r="J35" s="95"/>
    </row>
    <row r="36" spans="1:10" ht="32.25" customHeight="1">
      <c r="A36" s="338"/>
      <c r="B36" s="339"/>
      <c r="C36" s="339"/>
      <c r="D36" s="339"/>
      <c r="E36" s="339"/>
      <c r="F36" s="339"/>
      <c r="G36" s="340"/>
      <c r="H36" s="340"/>
      <c r="I36" s="339"/>
      <c r="J36" s="341"/>
    </row>
    <row r="37" spans="1:10" ht="15">
      <c r="A37" s="152"/>
      <c r="B37" s="153"/>
      <c r="C37" s="342" t="s">
        <v>72</v>
      </c>
      <c r="D37" s="343"/>
      <c r="E37" s="344"/>
      <c r="F37" s="343"/>
      <c r="G37" s="345"/>
      <c r="H37" s="345"/>
      <c r="I37" s="154"/>
      <c r="J37" s="157"/>
    </row>
    <row r="38" spans="1:10" ht="15">
      <c r="A38" s="152"/>
      <c r="B38" s="153"/>
      <c r="C38" s="342" t="s">
        <v>73</v>
      </c>
      <c r="D38" s="343"/>
      <c r="E38" s="344"/>
      <c r="F38" s="345"/>
      <c r="G38" s="345"/>
      <c r="H38" s="346">
        <f>budget!M57</f>
        <v>0</v>
      </c>
      <c r="I38" s="154"/>
      <c r="J38" s="157"/>
    </row>
    <row r="39" spans="1:10" ht="15">
      <c r="A39" s="152"/>
      <c r="B39" s="153"/>
      <c r="C39" s="342" t="s">
        <v>106</v>
      </c>
      <c r="D39" s="343"/>
      <c r="E39" s="347"/>
      <c r="F39" s="345"/>
      <c r="G39" s="345"/>
      <c r="H39" s="348"/>
      <c r="I39" s="154"/>
      <c r="J39" s="157"/>
    </row>
    <row r="40" spans="1:10" ht="19.5" customHeight="1">
      <c r="A40" s="152"/>
      <c r="B40" s="153"/>
      <c r="C40" s="343"/>
      <c r="D40" s="344"/>
      <c r="E40" s="344"/>
      <c r="F40" s="345"/>
      <c r="G40" s="345"/>
      <c r="H40" s="348"/>
      <c r="I40" s="154"/>
      <c r="J40" s="157"/>
    </row>
    <row r="41" spans="1:10" ht="15">
      <c r="A41" s="152"/>
      <c r="B41" s="153"/>
      <c r="C41" s="349" t="s">
        <v>107</v>
      </c>
      <c r="D41" s="350"/>
      <c r="E41" s="344"/>
      <c r="F41" s="345"/>
      <c r="G41" s="345"/>
      <c r="H41" s="348"/>
      <c r="I41" s="154"/>
      <c r="J41" s="157"/>
    </row>
    <row r="42" spans="1:10" ht="15">
      <c r="A42" s="152"/>
      <c r="B42" s="153"/>
      <c r="C42" s="349" t="s">
        <v>108</v>
      </c>
      <c r="D42" s="350"/>
      <c r="E42" s="344"/>
      <c r="F42" s="345"/>
      <c r="G42" s="345"/>
      <c r="H42" s="351">
        <f>H34</f>
        <v>0</v>
      </c>
      <c r="I42" s="154"/>
      <c r="J42" s="157"/>
    </row>
    <row r="43" spans="1:10" ht="25.5" customHeight="1" thickBot="1">
      <c r="A43" s="152"/>
      <c r="B43" s="153"/>
      <c r="C43" s="343"/>
      <c r="D43" s="344"/>
      <c r="E43" s="344"/>
      <c r="F43" s="345"/>
      <c r="G43" s="345"/>
      <c r="H43" s="352"/>
      <c r="I43" s="154"/>
      <c r="J43" s="157"/>
    </row>
    <row r="44" spans="1:10" ht="15">
      <c r="A44" s="152"/>
      <c r="B44" s="153"/>
      <c r="C44" s="343"/>
      <c r="D44" s="342" t="s">
        <v>109</v>
      </c>
      <c r="E44" s="349"/>
      <c r="F44" s="345"/>
      <c r="G44" s="345"/>
      <c r="H44" s="353"/>
      <c r="I44" s="154"/>
      <c r="J44" s="157"/>
    </row>
    <row r="45" spans="1:10" ht="15">
      <c r="A45" s="152"/>
      <c r="B45" s="153"/>
      <c r="C45" s="343"/>
      <c r="D45" s="342" t="s">
        <v>110</v>
      </c>
      <c r="E45" s="349"/>
      <c r="F45" s="345"/>
      <c r="G45" s="345"/>
      <c r="H45" s="348"/>
      <c r="I45" s="154"/>
      <c r="J45" s="157"/>
    </row>
    <row r="46" spans="1:10" ht="15">
      <c r="A46" s="152"/>
      <c r="B46" s="153"/>
      <c r="C46" s="343"/>
      <c r="D46" s="342" t="s">
        <v>111</v>
      </c>
      <c r="E46" s="349"/>
      <c r="F46" s="345"/>
      <c r="G46" s="345"/>
      <c r="H46" s="346">
        <f>H38-H42</f>
        <v>0</v>
      </c>
      <c r="I46" s="154"/>
      <c r="J46" s="157"/>
    </row>
    <row r="47" spans="1:10" ht="9.75" customHeight="1" thickBot="1">
      <c r="A47" s="152"/>
      <c r="B47" s="153"/>
      <c r="C47" s="343"/>
      <c r="D47" s="343"/>
      <c r="E47" s="343"/>
      <c r="F47" s="343"/>
      <c r="G47" s="345"/>
      <c r="H47" s="354"/>
      <c r="I47" s="154"/>
      <c r="J47" s="157"/>
    </row>
    <row r="48" spans="1:10" ht="16.5" thickTop="1" thickBot="1">
      <c r="A48" s="155"/>
      <c r="B48" s="156"/>
      <c r="C48" s="156"/>
      <c r="D48" s="156"/>
      <c r="E48" s="156"/>
      <c r="F48" s="156"/>
      <c r="G48" s="156"/>
      <c r="H48" s="355"/>
      <c r="I48" s="156"/>
      <c r="J48" s="356"/>
    </row>
  </sheetData>
  <sheetProtection sheet="1" objects="1" scenarios="1"/>
  <printOptions horizontalCentered="1" verticalCentered="1" gridLinesSet="0"/>
  <pageMargins left="0.55118110236220474" right="0.39370078740157483" top="0.98425196850393704" bottom="0.98425196850393704" header="0.51181102362204722" footer="0.51181102362204722"/>
  <pageSetup paperSize="9" scale="79" orientation="portrait" horizontalDpi="4294967292" verticalDpi="0" r:id="rId1"/>
  <headerFooter alignWithMargins="0">
    <oddHeader>&amp;R&amp;"Courier,Bold Italic"&amp;12Attachment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showGridLines="0" showZeros="0" zoomScale="80" workbookViewId="0">
      <selection activeCell="G30" sqref="G30"/>
    </sheetView>
  </sheetViews>
  <sheetFormatPr defaultRowHeight="12"/>
  <cols>
    <col min="1" max="2" width="3.625" customWidth="1"/>
    <col min="3" max="3" width="7.875" customWidth="1"/>
    <col min="4" max="4" width="13.375" customWidth="1"/>
    <col min="5" max="11" width="13.125" customWidth="1"/>
    <col min="12" max="12" width="3.625" customWidth="1"/>
  </cols>
  <sheetData>
    <row r="1" spans="1:12" ht="15">
      <c r="A1" s="2"/>
      <c r="B1" s="2"/>
      <c r="C1" s="2"/>
      <c r="D1" s="2"/>
      <c r="E1" s="2"/>
      <c r="F1" s="2"/>
      <c r="G1" s="2"/>
      <c r="H1" s="2"/>
      <c r="I1" s="1"/>
      <c r="J1" s="2"/>
      <c r="K1" s="53"/>
      <c r="L1" s="2"/>
    </row>
    <row r="2" spans="1:12" ht="39.75" customHeight="1">
      <c r="A2" s="1"/>
      <c r="C2" s="172"/>
      <c r="D2" s="171" t="s">
        <v>112</v>
      </c>
      <c r="E2" s="172"/>
      <c r="F2" s="172"/>
      <c r="H2" s="172"/>
      <c r="I2" s="1"/>
      <c r="J2" s="3"/>
      <c r="K2" s="1"/>
      <c r="L2" s="1"/>
    </row>
    <row r="3" spans="1:12" ht="60" customHeight="1" thickBot="1">
      <c r="A3" s="1"/>
      <c r="B3" s="4"/>
      <c r="C3" s="1"/>
      <c r="D3" s="1"/>
      <c r="E3" s="1"/>
      <c r="F3" s="1"/>
      <c r="G3" s="1"/>
      <c r="H3" s="1"/>
      <c r="I3" s="1"/>
      <c r="J3" s="3"/>
      <c r="K3" s="1"/>
      <c r="L3" s="1"/>
    </row>
    <row r="4" spans="1:12" ht="22.5" customHeight="1">
      <c r="A4" s="357"/>
      <c r="B4" s="358"/>
      <c r="C4" s="359"/>
      <c r="D4" s="359"/>
      <c r="E4" s="359"/>
      <c r="F4" s="359"/>
      <c r="G4" s="359"/>
      <c r="H4" s="359"/>
      <c r="I4" s="359"/>
      <c r="J4" s="360"/>
      <c r="K4" s="359"/>
      <c r="L4" s="361"/>
    </row>
    <row r="5" spans="1:12" ht="36" customHeight="1">
      <c r="A5" s="362" t="s">
        <v>1</v>
      </c>
      <c r="B5" s="168" t="s">
        <v>113</v>
      </c>
      <c r="C5" s="363"/>
      <c r="D5" s="169"/>
      <c r="E5" s="169"/>
      <c r="F5" s="170"/>
      <c r="G5" s="170"/>
      <c r="H5" s="61"/>
      <c r="I5" s="57" t="s">
        <v>1</v>
      </c>
      <c r="J5" s="59"/>
      <c r="K5" s="66" t="str">
        <f>budget!L3</f>
        <v>2015/16</v>
      </c>
      <c r="L5" s="364"/>
    </row>
    <row r="6" spans="1:12" ht="22.5" customHeight="1">
      <c r="A6" s="362"/>
      <c r="B6" s="57"/>
      <c r="C6" s="58"/>
      <c r="D6" s="59"/>
      <c r="E6" s="59"/>
      <c r="F6" s="60"/>
      <c r="G6" s="60"/>
      <c r="H6" s="61"/>
      <c r="I6" s="57"/>
      <c r="J6" s="59"/>
      <c r="K6" s="62"/>
      <c r="L6" s="364"/>
    </row>
    <row r="7" spans="1:12" ht="15">
      <c r="A7" s="16"/>
      <c r="B7" s="28"/>
      <c r="C7" s="51"/>
      <c r="D7" s="31"/>
      <c r="E7" s="31"/>
      <c r="F7" s="56"/>
      <c r="G7" s="56"/>
      <c r="H7" s="50"/>
      <c r="I7" s="28"/>
      <c r="J7" s="31"/>
      <c r="K7" s="33"/>
      <c r="L7" s="24"/>
    </row>
    <row r="8" spans="1:12" ht="15.75" thickBot="1">
      <c r="A8" s="90"/>
      <c r="B8" s="44"/>
      <c r="C8" s="11"/>
      <c r="D8" s="31"/>
      <c r="E8" s="41"/>
      <c r="F8" s="41"/>
      <c r="G8" s="41"/>
      <c r="H8" s="41"/>
      <c r="I8" s="41"/>
      <c r="J8" s="31"/>
      <c r="K8" s="31"/>
      <c r="L8" s="24"/>
    </row>
    <row r="9" spans="1:12" ht="28.5" customHeight="1" thickBot="1">
      <c r="A9" s="90"/>
      <c r="B9" s="49"/>
      <c r="C9" s="12"/>
      <c r="D9" s="12"/>
      <c r="E9" s="191" t="str">
        <f>budget!B9</f>
        <v>Wheat</v>
      </c>
      <c r="F9" s="191" t="str">
        <f>budget!B10</f>
        <v>Barley</v>
      </c>
      <c r="G9" s="191" t="str">
        <f>budget!B11</f>
        <v>Oats</v>
      </c>
      <c r="H9" s="191" t="str">
        <f>budget!B12</f>
        <v>Sorghum</v>
      </c>
      <c r="I9" s="191" t="str">
        <f>budget!B13</f>
        <v>Cotton</v>
      </c>
      <c r="J9" s="192" t="str">
        <f>budget!B14</f>
        <v>Hay</v>
      </c>
      <c r="K9" s="31"/>
      <c r="L9" s="365"/>
    </row>
    <row r="10" spans="1:12" ht="21" customHeight="1">
      <c r="A10" s="90"/>
      <c r="B10" s="47"/>
      <c r="C10" s="179" t="s">
        <v>114</v>
      </c>
      <c r="D10" s="180"/>
      <c r="E10" s="173">
        <v>13</v>
      </c>
      <c r="F10" s="173">
        <v>13</v>
      </c>
      <c r="G10" s="174">
        <v>10</v>
      </c>
      <c r="H10" s="174">
        <v>13</v>
      </c>
      <c r="I10" s="174">
        <v>20</v>
      </c>
      <c r="J10" s="175">
        <v>10</v>
      </c>
      <c r="K10" s="31"/>
      <c r="L10" s="365"/>
    </row>
    <row r="11" spans="1:12" ht="21" customHeight="1">
      <c r="A11" s="90"/>
      <c r="B11" s="47"/>
      <c r="C11" s="179" t="s">
        <v>115</v>
      </c>
      <c r="D11" s="180"/>
      <c r="E11" s="173">
        <v>13</v>
      </c>
      <c r="F11" s="173">
        <v>13</v>
      </c>
      <c r="G11" s="174">
        <v>6</v>
      </c>
      <c r="H11" s="174">
        <v>13</v>
      </c>
      <c r="I11" s="174">
        <v>15</v>
      </c>
      <c r="J11" s="175">
        <v>5</v>
      </c>
      <c r="K11" s="31"/>
      <c r="L11" s="365"/>
    </row>
    <row r="12" spans="1:12" ht="21" customHeight="1">
      <c r="A12" s="90"/>
      <c r="B12" s="47"/>
      <c r="C12" s="179" t="s">
        <v>116</v>
      </c>
      <c r="D12" s="180"/>
      <c r="E12" s="173">
        <v>12.6</v>
      </c>
      <c r="F12" s="173">
        <v>12</v>
      </c>
      <c r="G12" s="174">
        <v>15</v>
      </c>
      <c r="H12" s="174">
        <v>15</v>
      </c>
      <c r="I12" s="174">
        <v>20</v>
      </c>
      <c r="J12" s="175">
        <v>12</v>
      </c>
      <c r="K12" s="31"/>
      <c r="L12" s="365"/>
    </row>
    <row r="13" spans="1:12" ht="21" customHeight="1">
      <c r="A13" s="90"/>
      <c r="B13" s="47"/>
      <c r="C13" s="179" t="s">
        <v>117</v>
      </c>
      <c r="D13" s="180"/>
      <c r="E13" s="173">
        <v>10</v>
      </c>
      <c r="F13" s="173">
        <v>10</v>
      </c>
      <c r="G13" s="174">
        <v>5</v>
      </c>
      <c r="H13" s="174">
        <v>5</v>
      </c>
      <c r="I13" s="174">
        <v>20</v>
      </c>
      <c r="J13" s="175"/>
      <c r="K13" s="31"/>
      <c r="L13" s="365"/>
    </row>
    <row r="14" spans="1:12" ht="21" customHeight="1">
      <c r="A14" s="90"/>
      <c r="B14" s="47"/>
      <c r="C14" s="179" t="s">
        <v>118</v>
      </c>
      <c r="D14" s="180"/>
      <c r="E14" s="173">
        <v>12</v>
      </c>
      <c r="F14" s="173">
        <v>5</v>
      </c>
      <c r="G14" s="174"/>
      <c r="H14" s="174">
        <v>6</v>
      </c>
      <c r="I14" s="174">
        <v>20</v>
      </c>
      <c r="J14" s="175"/>
      <c r="K14" s="31"/>
      <c r="L14" s="365"/>
    </row>
    <row r="15" spans="1:12" ht="21" customHeight="1">
      <c r="A15" s="90"/>
      <c r="B15" s="47"/>
      <c r="C15" s="179" t="s">
        <v>119</v>
      </c>
      <c r="D15" s="180"/>
      <c r="E15" s="173">
        <v>25</v>
      </c>
      <c r="F15" s="173">
        <v>4</v>
      </c>
      <c r="G15" s="174"/>
      <c r="H15" s="174">
        <v>25</v>
      </c>
      <c r="I15" s="174">
        <v>25</v>
      </c>
      <c r="J15" s="175">
        <v>15</v>
      </c>
      <c r="K15" s="31"/>
      <c r="L15" s="365"/>
    </row>
    <row r="16" spans="1:12" ht="21" customHeight="1" thickBot="1">
      <c r="A16" s="90"/>
      <c r="B16" s="48"/>
      <c r="C16" s="181" t="s">
        <v>120</v>
      </c>
      <c r="D16" s="182"/>
      <c r="E16" s="174">
        <v>8</v>
      </c>
      <c r="F16" s="174">
        <v>10</v>
      </c>
      <c r="G16" s="174"/>
      <c r="H16" s="174">
        <v>10</v>
      </c>
      <c r="I16" s="174">
        <v>15</v>
      </c>
      <c r="J16" s="175"/>
      <c r="K16" s="31"/>
      <c r="L16" s="365"/>
    </row>
    <row r="17" spans="1:12" ht="24" customHeight="1" thickBot="1">
      <c r="A17" s="90"/>
      <c r="B17" s="45"/>
      <c r="C17" s="46"/>
      <c r="D17" s="46"/>
      <c r="E17" s="176">
        <f t="shared" ref="E17:J17" si="0">SUM(E10:E16)</f>
        <v>93.6</v>
      </c>
      <c r="F17" s="177">
        <f t="shared" si="0"/>
        <v>67</v>
      </c>
      <c r="G17" s="177">
        <f t="shared" si="0"/>
        <v>36</v>
      </c>
      <c r="H17" s="177">
        <f t="shared" si="0"/>
        <v>87</v>
      </c>
      <c r="I17" s="177">
        <f t="shared" si="0"/>
        <v>135</v>
      </c>
      <c r="J17" s="178">
        <f t="shared" si="0"/>
        <v>42</v>
      </c>
      <c r="K17" s="31"/>
      <c r="L17" s="365"/>
    </row>
    <row r="18" spans="1:12" ht="15.75" thickBot="1">
      <c r="A18" s="91"/>
      <c r="B18" s="49"/>
      <c r="C18" s="12"/>
      <c r="D18" s="12"/>
      <c r="E18" s="366"/>
      <c r="F18" s="366"/>
      <c r="G18" s="366"/>
      <c r="H18" s="366"/>
      <c r="I18" s="366"/>
      <c r="J18" s="366"/>
      <c r="K18" s="367"/>
      <c r="L18" s="368"/>
    </row>
    <row r="19" spans="1:12" ht="87.75" customHeight="1" thickBot="1">
      <c r="A19" s="21"/>
      <c r="B19" s="369"/>
      <c r="C19" s="7"/>
      <c r="D19" s="7"/>
      <c r="E19" s="370"/>
      <c r="F19" s="370"/>
      <c r="G19" s="370"/>
      <c r="H19" s="370"/>
      <c r="I19" s="370"/>
      <c r="J19" s="370"/>
      <c r="K19" s="21"/>
      <c r="L19" s="371"/>
    </row>
    <row r="20" spans="1:12" ht="22.5" customHeight="1">
      <c r="A20" s="372"/>
      <c r="B20" s="360"/>
      <c r="C20" s="373"/>
      <c r="D20" s="373"/>
      <c r="E20" s="374"/>
      <c r="F20" s="374"/>
      <c r="G20" s="374"/>
      <c r="H20" s="374"/>
      <c r="I20" s="374"/>
      <c r="J20" s="374"/>
      <c r="K20" s="375"/>
      <c r="L20" s="376"/>
    </row>
    <row r="21" spans="1:12" ht="36.75" customHeight="1">
      <c r="A21" s="377"/>
      <c r="B21" s="168" t="s">
        <v>121</v>
      </c>
      <c r="C21" s="363"/>
      <c r="D21" s="169"/>
      <c r="E21" s="169"/>
      <c r="F21" s="169"/>
      <c r="G21" s="169"/>
      <c r="H21" s="59"/>
      <c r="I21" s="89"/>
      <c r="J21" s="63"/>
      <c r="K21" s="66" t="str">
        <f>budget!L3</f>
        <v>2015/16</v>
      </c>
      <c r="L21" s="364"/>
    </row>
    <row r="22" spans="1:12" ht="22.5" customHeight="1">
      <c r="A22" s="377"/>
      <c r="B22" s="59"/>
      <c r="C22" s="58"/>
      <c r="D22" s="59"/>
      <c r="E22" s="59"/>
      <c r="F22" s="59"/>
      <c r="G22" s="59"/>
      <c r="H22" s="59"/>
      <c r="I22" s="64"/>
      <c r="J22" s="63"/>
      <c r="K22" s="65"/>
      <c r="L22" s="364"/>
    </row>
    <row r="23" spans="1:12" ht="15.75" thickBot="1">
      <c r="A23" s="90"/>
      <c r="B23" s="44"/>
      <c r="C23" s="31"/>
      <c r="D23" s="31"/>
      <c r="E23" s="11"/>
      <c r="F23" s="11"/>
      <c r="G23" s="11"/>
      <c r="H23" s="31"/>
      <c r="I23" s="11"/>
      <c r="J23" s="31"/>
      <c r="K23" s="11"/>
      <c r="L23" s="24"/>
    </row>
    <row r="24" spans="1:12" ht="28.5" customHeight="1" thickBot="1">
      <c r="A24" s="90"/>
      <c r="B24" s="44"/>
      <c r="C24" s="11"/>
      <c r="D24" s="104"/>
      <c r="E24" s="193" t="str">
        <f t="shared" ref="E24:J24" si="1">E9</f>
        <v>Wheat</v>
      </c>
      <c r="F24" s="193" t="str">
        <f t="shared" si="1"/>
        <v>Barley</v>
      </c>
      <c r="G24" s="193" t="str">
        <f t="shared" si="1"/>
        <v>Oats</v>
      </c>
      <c r="H24" s="193" t="str">
        <f t="shared" si="1"/>
        <v>Sorghum</v>
      </c>
      <c r="I24" s="193" t="str">
        <f t="shared" si="1"/>
        <v>Cotton</v>
      </c>
      <c r="J24" s="193" t="str">
        <f t="shared" si="1"/>
        <v>Hay</v>
      </c>
      <c r="K24" s="194" t="s">
        <v>122</v>
      </c>
      <c r="L24" s="24"/>
    </row>
    <row r="25" spans="1:12" ht="28.5" customHeight="1" thickBot="1">
      <c r="A25" s="90"/>
      <c r="B25" s="49"/>
      <c r="C25" s="12"/>
      <c r="D25" s="183" t="s">
        <v>123</v>
      </c>
      <c r="E25" s="184">
        <f>budget!E9</f>
        <v>0</v>
      </c>
      <c r="F25" s="184">
        <f>budget!E10</f>
        <v>0</v>
      </c>
      <c r="G25" s="184">
        <f>budget!E11</f>
        <v>0</v>
      </c>
      <c r="H25" s="184">
        <f>budget!E12</f>
        <v>0</v>
      </c>
      <c r="I25" s="184">
        <f>budget!E13</f>
        <v>0</v>
      </c>
      <c r="J25" s="184">
        <f>budget!E14</f>
        <v>0</v>
      </c>
      <c r="K25" s="189">
        <f>SUM(E25:J25)</f>
        <v>0</v>
      </c>
      <c r="L25" s="24"/>
    </row>
    <row r="26" spans="1:12" ht="21.75" customHeight="1">
      <c r="A26" s="90"/>
      <c r="B26" s="47"/>
      <c r="C26" s="179" t="str">
        <f t="shared" ref="C26:C32" si="2">C10</f>
        <v>Fuel,Oil</v>
      </c>
      <c r="D26" s="179"/>
      <c r="E26" s="185">
        <f>$E$25*E10</f>
        <v>0</v>
      </c>
      <c r="F26" s="185">
        <f>$F$25*F10</f>
        <v>0</v>
      </c>
      <c r="G26" s="185">
        <f>$G$25*G10</f>
        <v>0</v>
      </c>
      <c r="H26" s="185">
        <f>$H$25*H10</f>
        <v>0</v>
      </c>
      <c r="I26" s="185">
        <f>$I$25*I10</f>
        <v>0</v>
      </c>
      <c r="J26" s="185">
        <f>$J$25*J10</f>
        <v>0</v>
      </c>
      <c r="K26" s="188">
        <f t="shared" ref="K26:K33" si="3">SUM(E26:J26)</f>
        <v>0</v>
      </c>
      <c r="L26" s="24"/>
    </row>
    <row r="27" spans="1:12" ht="21.75" customHeight="1">
      <c r="A27" s="90"/>
      <c r="B27" s="47"/>
      <c r="C27" s="179" t="str">
        <f t="shared" si="2"/>
        <v>Repairs</v>
      </c>
      <c r="D27" s="179"/>
      <c r="E27" s="185">
        <f t="shared" ref="E27:E32" si="4">$E$25*E11</f>
        <v>0</v>
      </c>
      <c r="F27" s="185">
        <f t="shared" ref="F27:F32" si="5">$F$25*F11</f>
        <v>0</v>
      </c>
      <c r="G27" s="185">
        <f t="shared" ref="G27:G32" si="6">$G$25*G11</f>
        <v>0</v>
      </c>
      <c r="H27" s="185">
        <f t="shared" ref="H27:H32" si="7">$H$25*H11</f>
        <v>0</v>
      </c>
      <c r="I27" s="185">
        <f t="shared" ref="I27:I32" si="8">$I$25*I11</f>
        <v>0</v>
      </c>
      <c r="J27" s="185">
        <f t="shared" ref="J27:J32" si="9">$J$25*J11</f>
        <v>0</v>
      </c>
      <c r="K27" s="188">
        <f t="shared" si="3"/>
        <v>0</v>
      </c>
      <c r="L27" s="24"/>
    </row>
    <row r="28" spans="1:12" ht="21.75" customHeight="1">
      <c r="A28" s="90"/>
      <c r="B28" s="47"/>
      <c r="C28" s="179" t="str">
        <f t="shared" si="2"/>
        <v>Seed</v>
      </c>
      <c r="D28" s="179"/>
      <c r="E28" s="185">
        <f t="shared" si="4"/>
        <v>0</v>
      </c>
      <c r="F28" s="185">
        <f t="shared" si="5"/>
        <v>0</v>
      </c>
      <c r="G28" s="185">
        <f t="shared" si="6"/>
        <v>0</v>
      </c>
      <c r="H28" s="185">
        <f t="shared" si="7"/>
        <v>0</v>
      </c>
      <c r="I28" s="185">
        <f t="shared" si="8"/>
        <v>0</v>
      </c>
      <c r="J28" s="185">
        <f t="shared" si="9"/>
        <v>0</v>
      </c>
      <c r="K28" s="188">
        <f t="shared" si="3"/>
        <v>0</v>
      </c>
      <c r="L28" s="24"/>
    </row>
    <row r="29" spans="1:12" ht="21.75" customHeight="1">
      <c r="A29" s="90"/>
      <c r="B29" s="47"/>
      <c r="C29" s="179" t="str">
        <f t="shared" si="2"/>
        <v>Fertiliser</v>
      </c>
      <c r="D29" s="179"/>
      <c r="E29" s="185">
        <f t="shared" si="4"/>
        <v>0</v>
      </c>
      <c r="F29" s="185">
        <f t="shared" si="5"/>
        <v>0</v>
      </c>
      <c r="G29" s="185">
        <f t="shared" si="6"/>
        <v>0</v>
      </c>
      <c r="H29" s="185">
        <f t="shared" si="7"/>
        <v>0</v>
      </c>
      <c r="I29" s="185">
        <f t="shared" si="8"/>
        <v>0</v>
      </c>
      <c r="J29" s="185">
        <f t="shared" si="9"/>
        <v>0</v>
      </c>
      <c r="K29" s="188">
        <f t="shared" si="3"/>
        <v>0</v>
      </c>
      <c r="L29" s="24"/>
    </row>
    <row r="30" spans="1:12" ht="21.75" customHeight="1">
      <c r="A30" s="90"/>
      <c r="B30" s="47"/>
      <c r="C30" s="179" t="str">
        <f t="shared" si="2"/>
        <v>Chemicals</v>
      </c>
      <c r="D30" s="179"/>
      <c r="E30" s="185">
        <f t="shared" si="4"/>
        <v>0</v>
      </c>
      <c r="F30" s="185">
        <f t="shared" si="5"/>
        <v>0</v>
      </c>
      <c r="G30" s="185">
        <f t="shared" si="6"/>
        <v>0</v>
      </c>
      <c r="H30" s="185">
        <f t="shared" si="7"/>
        <v>0</v>
      </c>
      <c r="I30" s="185">
        <f t="shared" si="8"/>
        <v>0</v>
      </c>
      <c r="J30" s="185">
        <f t="shared" si="9"/>
        <v>0</v>
      </c>
      <c r="K30" s="188">
        <f t="shared" si="3"/>
        <v>0</v>
      </c>
      <c r="L30" s="24"/>
    </row>
    <row r="31" spans="1:12" ht="21.75" customHeight="1">
      <c r="A31" s="90"/>
      <c r="B31" s="47"/>
      <c r="C31" s="179" t="str">
        <f t="shared" si="2"/>
        <v>Harvesting</v>
      </c>
      <c r="D31" s="179"/>
      <c r="E31" s="185">
        <f t="shared" si="4"/>
        <v>0</v>
      </c>
      <c r="F31" s="185">
        <f t="shared" si="5"/>
        <v>0</v>
      </c>
      <c r="G31" s="185">
        <f t="shared" si="6"/>
        <v>0</v>
      </c>
      <c r="H31" s="185">
        <f t="shared" si="7"/>
        <v>0</v>
      </c>
      <c r="I31" s="185">
        <f t="shared" si="8"/>
        <v>0</v>
      </c>
      <c r="J31" s="185">
        <f t="shared" si="9"/>
        <v>0</v>
      </c>
      <c r="K31" s="188">
        <f t="shared" si="3"/>
        <v>0</v>
      </c>
      <c r="L31" s="24"/>
    </row>
    <row r="32" spans="1:12" ht="21.75" customHeight="1" thickBot="1">
      <c r="A32" s="90"/>
      <c r="B32" s="47"/>
      <c r="C32" s="179" t="str">
        <f t="shared" si="2"/>
        <v xml:space="preserve">Freight   </v>
      </c>
      <c r="D32" s="179"/>
      <c r="E32" s="185">
        <f t="shared" si="4"/>
        <v>0</v>
      </c>
      <c r="F32" s="185">
        <f t="shared" si="5"/>
        <v>0</v>
      </c>
      <c r="G32" s="185">
        <f t="shared" si="6"/>
        <v>0</v>
      </c>
      <c r="H32" s="185">
        <f t="shared" si="7"/>
        <v>0</v>
      </c>
      <c r="I32" s="185">
        <f t="shared" si="8"/>
        <v>0</v>
      </c>
      <c r="J32" s="185">
        <f t="shared" si="9"/>
        <v>0</v>
      </c>
      <c r="K32" s="188">
        <f t="shared" si="3"/>
        <v>0</v>
      </c>
      <c r="L32" s="365" t="s">
        <v>1</v>
      </c>
    </row>
    <row r="33" spans="1:12" ht="24" customHeight="1" thickBot="1">
      <c r="A33" s="90"/>
      <c r="B33" s="52"/>
      <c r="C33" s="190" t="s">
        <v>124</v>
      </c>
      <c r="D33" s="190"/>
      <c r="E33" s="186">
        <f t="shared" ref="E33:J33" si="10">SUM(E26:E32)</f>
        <v>0</v>
      </c>
      <c r="F33" s="186">
        <f t="shared" si="10"/>
        <v>0</v>
      </c>
      <c r="G33" s="186">
        <f t="shared" si="10"/>
        <v>0</v>
      </c>
      <c r="H33" s="186">
        <f t="shared" si="10"/>
        <v>0</v>
      </c>
      <c r="I33" s="186">
        <f t="shared" si="10"/>
        <v>0</v>
      </c>
      <c r="J33" s="186">
        <f t="shared" si="10"/>
        <v>0</v>
      </c>
      <c r="K33" s="187">
        <f t="shared" si="3"/>
        <v>0</v>
      </c>
      <c r="L33" s="24"/>
    </row>
    <row r="34" spans="1:12" ht="15.75" thickBot="1">
      <c r="A34" s="91"/>
      <c r="B34" s="49"/>
      <c r="C34" s="12"/>
      <c r="D34" s="12"/>
      <c r="E34" s="378"/>
      <c r="F34" s="378"/>
      <c r="G34" s="379"/>
      <c r="H34" s="378"/>
      <c r="I34" s="378"/>
      <c r="J34" s="378"/>
      <c r="K34" s="380"/>
      <c r="L34" s="381"/>
    </row>
  </sheetData>
  <sheetProtection sheet="1" objects="1" scenarios="1"/>
  <printOptions horizontalCentered="1" verticalCentered="1" gridLinesSet="0"/>
  <pageMargins left="0.62992125984251968" right="0.35433070866141736" top="0.98425196850393704" bottom="0.98425196850393704" header="0.51181102362204722" footer="0.51181102362204722"/>
  <pageSetup paperSize="9" scale="76" orientation="portrait" horizontalDpi="4294967292" verticalDpi="0" r:id="rId1"/>
  <headerFooter alignWithMargins="0">
    <oddHeader>&amp;R&amp;"Courier,Bold Italic"&amp;12Attachment</oddHeader>
    <oddFooter>&amp;L&amp;F/&amp;A&amp;CFigures Supplied by Producer&amp;R&amp;D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showGridLines="0" showZeros="0" zoomScale="80" workbookViewId="0">
      <selection activeCell="J1" sqref="J1"/>
    </sheetView>
  </sheetViews>
  <sheetFormatPr defaultRowHeight="12.75"/>
  <cols>
    <col min="1" max="1" width="14.75" style="386" customWidth="1"/>
    <col min="2" max="4" width="10.625" style="386" customWidth="1"/>
    <col min="5" max="5" width="10.875" style="386" customWidth="1"/>
    <col min="6" max="9" width="10.625" style="386" customWidth="1"/>
    <col min="10" max="11" width="14.75" style="386" customWidth="1"/>
    <col min="12" max="16384" width="9" style="386"/>
  </cols>
  <sheetData>
    <row r="1" spans="1:12" ht="22.5" customHeight="1">
      <c r="B1" s="610" t="s">
        <v>125</v>
      </c>
      <c r="J1" s="611" t="str">
        <f>budget!L3</f>
        <v>2015/16</v>
      </c>
      <c r="K1" s="387"/>
      <c r="L1" s="387"/>
    </row>
    <row r="2" spans="1:12" ht="30.75" customHeight="1">
      <c r="A2" s="668" t="s">
        <v>277</v>
      </c>
      <c r="B2" s="668"/>
      <c r="C2" s="668"/>
      <c r="D2" s="387"/>
      <c r="E2" s="387"/>
      <c r="F2" s="612"/>
      <c r="G2" s="387"/>
      <c r="H2" s="387"/>
      <c r="I2" s="387"/>
      <c r="J2" s="387"/>
      <c r="K2" s="387"/>
      <c r="L2" s="390"/>
    </row>
    <row r="3" spans="1:12" ht="10.5" customHeight="1">
      <c r="A3" s="509"/>
      <c r="B3" s="510"/>
      <c r="C3" s="510"/>
      <c r="D3" s="510"/>
      <c r="E3" s="510"/>
      <c r="F3" s="510"/>
      <c r="G3" s="510"/>
      <c r="H3" s="510"/>
      <c r="I3" s="510"/>
      <c r="J3" s="510"/>
      <c r="K3" s="511"/>
      <c r="L3" s="390"/>
    </row>
    <row r="4" spans="1:12" ht="21" customHeight="1">
      <c r="A4" s="613" t="s">
        <v>126</v>
      </c>
      <c r="B4" s="614" t="s">
        <v>127</v>
      </c>
      <c r="C4" s="614" t="s">
        <v>128</v>
      </c>
      <c r="D4" s="614" t="s">
        <v>129</v>
      </c>
      <c r="E4" s="614" t="s">
        <v>130</v>
      </c>
      <c r="F4" s="615" t="s">
        <v>131</v>
      </c>
      <c r="G4" s="616"/>
      <c r="H4" s="615" t="s">
        <v>132</v>
      </c>
      <c r="I4" s="616"/>
      <c r="J4" s="617" t="s">
        <v>127</v>
      </c>
      <c r="K4" s="618"/>
      <c r="L4" s="390"/>
    </row>
    <row r="5" spans="1:12" ht="21" customHeight="1">
      <c r="A5" s="613" t="s">
        <v>133</v>
      </c>
      <c r="B5" s="614" t="s">
        <v>134</v>
      </c>
      <c r="C5" s="614" t="s">
        <v>135</v>
      </c>
      <c r="D5" s="619"/>
      <c r="E5" s="619"/>
      <c r="F5" s="620" t="s">
        <v>136</v>
      </c>
      <c r="G5" s="620" t="s">
        <v>27</v>
      </c>
      <c r="H5" s="620" t="s">
        <v>137</v>
      </c>
      <c r="I5" s="620" t="s">
        <v>138</v>
      </c>
      <c r="J5" s="617" t="s">
        <v>139</v>
      </c>
      <c r="K5" s="618"/>
      <c r="L5" s="390"/>
    </row>
    <row r="6" spans="1:12" ht="10.5" customHeight="1">
      <c r="A6" s="522"/>
      <c r="B6" s="522"/>
      <c r="C6" s="522"/>
      <c r="D6" s="522"/>
      <c r="E6" s="522"/>
      <c r="F6" s="522"/>
      <c r="G6" s="522"/>
      <c r="H6" s="522"/>
      <c r="I6" s="522"/>
      <c r="J6" s="523"/>
      <c r="K6" s="524"/>
      <c r="L6" s="390"/>
    </row>
    <row r="7" spans="1:12" ht="20.25" customHeight="1">
      <c r="A7" s="525" t="s">
        <v>140</v>
      </c>
      <c r="B7" s="662"/>
      <c r="C7" s="663"/>
      <c r="D7" s="664"/>
      <c r="E7" s="662"/>
      <c r="F7" s="665"/>
      <c r="G7" s="666">
        <f t="shared" ref="G7:G14" si="0">B7*F7/100</f>
        <v>0</v>
      </c>
      <c r="H7" s="664"/>
      <c r="I7" s="662"/>
      <c r="J7" s="533">
        <f t="shared" ref="J7:J14" si="1">B7+C7+D7-E7-G7-H7+I7</f>
        <v>0</v>
      </c>
      <c r="K7" s="621" t="str">
        <f t="shared" ref="K7:K14" si="2">A7</f>
        <v>Cows</v>
      </c>
      <c r="L7" s="390"/>
    </row>
    <row r="8" spans="1:12" ht="20.25" customHeight="1">
      <c r="A8" s="525" t="s">
        <v>141</v>
      </c>
      <c r="B8" s="662"/>
      <c r="C8" s="663"/>
      <c r="D8" s="664"/>
      <c r="E8" s="664"/>
      <c r="F8" s="665"/>
      <c r="G8" s="666">
        <f t="shared" si="0"/>
        <v>0</v>
      </c>
      <c r="H8" s="662"/>
      <c r="I8" s="662"/>
      <c r="J8" s="533">
        <f t="shared" si="1"/>
        <v>0</v>
      </c>
      <c r="K8" s="621" t="str">
        <f t="shared" si="2"/>
        <v>Rep.Hfrs</v>
      </c>
      <c r="L8" s="390"/>
    </row>
    <row r="9" spans="1:12" ht="20.25" customHeight="1">
      <c r="A9" s="525" t="s">
        <v>142</v>
      </c>
      <c r="B9" s="664"/>
      <c r="C9" s="667">
        <f>B7*0.85</f>
        <v>0</v>
      </c>
      <c r="D9" s="664"/>
      <c r="E9" s="664"/>
      <c r="F9" s="665"/>
      <c r="G9" s="666">
        <f t="shared" si="0"/>
        <v>0</v>
      </c>
      <c r="H9" s="662"/>
      <c r="I9" s="664"/>
      <c r="J9" s="533">
        <f t="shared" si="1"/>
        <v>0</v>
      </c>
      <c r="K9" s="621" t="str">
        <f t="shared" si="2"/>
        <v>Calves</v>
      </c>
      <c r="L9" s="390"/>
    </row>
    <row r="10" spans="1:12" ht="19.5" customHeight="1">
      <c r="A10" s="525" t="s">
        <v>143</v>
      </c>
      <c r="B10" s="662"/>
      <c r="C10" s="663"/>
      <c r="D10" s="664"/>
      <c r="E10" s="662"/>
      <c r="F10" s="665"/>
      <c r="G10" s="666">
        <f t="shared" si="0"/>
        <v>0</v>
      </c>
      <c r="H10" s="664"/>
      <c r="I10" s="662"/>
      <c r="J10" s="533">
        <f t="shared" si="1"/>
        <v>0</v>
      </c>
      <c r="K10" s="621" t="str">
        <f t="shared" si="2"/>
        <v>Wnr Hfrs</v>
      </c>
      <c r="L10" s="390"/>
    </row>
    <row r="11" spans="1:12" ht="20.25" customHeight="1">
      <c r="A11" s="525" t="s">
        <v>144</v>
      </c>
      <c r="B11" s="662"/>
      <c r="C11" s="663"/>
      <c r="D11" s="664"/>
      <c r="E11" s="662"/>
      <c r="F11" s="665"/>
      <c r="G11" s="666">
        <f t="shared" si="0"/>
        <v>0</v>
      </c>
      <c r="H11" s="664"/>
      <c r="I11" s="662"/>
      <c r="J11" s="533">
        <f t="shared" si="1"/>
        <v>0</v>
      </c>
      <c r="K11" s="621" t="str">
        <f t="shared" si="2"/>
        <v>Wnr Steers</v>
      </c>
      <c r="L11" s="390"/>
    </row>
    <row r="12" spans="1:12" ht="20.25" customHeight="1">
      <c r="A12" s="525" t="s">
        <v>145</v>
      </c>
      <c r="B12" s="664"/>
      <c r="C12" s="663"/>
      <c r="D12" s="664"/>
      <c r="E12" s="664"/>
      <c r="F12" s="665"/>
      <c r="G12" s="666">
        <f t="shared" si="0"/>
        <v>0</v>
      </c>
      <c r="H12" s="664"/>
      <c r="I12" s="664"/>
      <c r="J12" s="533">
        <f t="shared" si="1"/>
        <v>0</v>
      </c>
      <c r="K12" s="621" t="str">
        <f t="shared" si="2"/>
        <v>12/18 Strs</v>
      </c>
      <c r="L12" s="390"/>
    </row>
    <row r="13" spans="1:12" ht="20.25" customHeight="1">
      <c r="A13" s="525" t="s">
        <v>146</v>
      </c>
      <c r="B13" s="664"/>
      <c r="C13" s="663"/>
      <c r="D13" s="664"/>
      <c r="E13" s="664"/>
      <c r="F13" s="665"/>
      <c r="G13" s="666">
        <f t="shared" si="0"/>
        <v>0</v>
      </c>
      <c r="H13" s="664"/>
      <c r="I13" s="664"/>
      <c r="J13" s="533">
        <f t="shared" si="1"/>
        <v>0</v>
      </c>
      <c r="K13" s="621" t="str">
        <f t="shared" si="2"/>
        <v>Strs/Blks</v>
      </c>
      <c r="L13" s="390"/>
    </row>
    <row r="14" spans="1:12" ht="20.25" customHeight="1">
      <c r="A14" s="525" t="s">
        <v>147</v>
      </c>
      <c r="B14" s="662"/>
      <c r="C14" s="663"/>
      <c r="D14" s="662"/>
      <c r="E14" s="664"/>
      <c r="F14" s="665"/>
      <c r="G14" s="666">
        <f t="shared" si="0"/>
        <v>0</v>
      </c>
      <c r="H14" s="664"/>
      <c r="I14" s="664"/>
      <c r="J14" s="533">
        <f t="shared" si="1"/>
        <v>0</v>
      </c>
      <c r="K14" s="621" t="str">
        <f t="shared" si="2"/>
        <v>Bulls</v>
      </c>
      <c r="L14" s="390"/>
    </row>
    <row r="15" spans="1:12" ht="20.25" customHeight="1" thickBot="1">
      <c r="A15" s="537"/>
      <c r="B15" s="539"/>
      <c r="C15" s="539"/>
      <c r="D15" s="539"/>
      <c r="E15" s="539"/>
      <c r="F15" s="622"/>
      <c r="G15" s="530"/>
      <c r="H15" s="539"/>
      <c r="I15" s="539"/>
      <c r="J15" s="540"/>
      <c r="K15" s="623"/>
      <c r="L15" s="390"/>
    </row>
    <row r="16" spans="1:12" ht="19.5" customHeight="1">
      <c r="A16" s="541"/>
      <c r="B16" s="541"/>
      <c r="C16" s="541"/>
      <c r="D16" s="541"/>
      <c r="E16" s="541"/>
      <c r="F16" s="541"/>
      <c r="G16" s="543"/>
      <c r="H16" s="624">
        <f>SUM(H6:H14)</f>
        <v>0</v>
      </c>
      <c r="I16" s="624">
        <f>SUM(I6:I14)</f>
        <v>0</v>
      </c>
      <c r="J16" s="545"/>
      <c r="K16" s="546"/>
      <c r="L16" s="390"/>
    </row>
    <row r="17" spans="1:12" ht="19.5" customHeight="1" thickBot="1">
      <c r="A17" s="547" t="s">
        <v>148</v>
      </c>
      <c r="B17" s="548">
        <f>SUM(B7:B14)</f>
        <v>0</v>
      </c>
      <c r="C17" s="548">
        <f>SUM(C7:C14)</f>
        <v>0</v>
      </c>
      <c r="D17" s="548">
        <f>SUM(D7:D14)</f>
        <v>0</v>
      </c>
      <c r="E17" s="548">
        <f>SUM(E7:E14)</f>
        <v>0</v>
      </c>
      <c r="F17" s="547" t="s">
        <v>1</v>
      </c>
      <c r="G17" s="548">
        <f>SUM(G7:G14)</f>
        <v>0</v>
      </c>
      <c r="H17" s="625" t="str">
        <f>IF(H16=I16,"TRANSFERS ALL OK","ERROR! FIX TRANSFERS" )</f>
        <v>TRANSFERS ALL OK</v>
      </c>
      <c r="I17" s="626"/>
      <c r="J17" s="551">
        <f>SUM(J7:J14)</f>
        <v>0</v>
      </c>
      <c r="K17" s="552" t="s">
        <v>149</v>
      </c>
      <c r="L17" s="390"/>
    </row>
    <row r="18" spans="1:12" ht="39.75" customHeight="1" thickBot="1">
      <c r="A18" s="389"/>
      <c r="B18" s="389"/>
      <c r="C18" s="389"/>
      <c r="D18" s="389"/>
      <c r="E18" s="389"/>
      <c r="F18" s="389"/>
      <c r="G18" s="389"/>
      <c r="H18" s="389"/>
      <c r="I18" s="389"/>
      <c r="J18" s="389"/>
      <c r="K18" s="387"/>
      <c r="L18" s="554"/>
    </row>
    <row r="19" spans="1:12" ht="11.25" customHeight="1" thickTop="1">
      <c r="A19" s="387"/>
      <c r="B19" s="387"/>
      <c r="C19" s="387"/>
      <c r="D19" s="387"/>
      <c r="E19" s="627"/>
      <c r="F19" s="628"/>
      <c r="G19" s="628"/>
      <c r="H19" s="628"/>
      <c r="I19" s="628"/>
      <c r="J19" s="629"/>
      <c r="K19" s="390"/>
      <c r="L19" s="387"/>
    </row>
    <row r="20" spans="1:12" ht="25.5" customHeight="1">
      <c r="A20" s="630"/>
      <c r="E20" s="631"/>
      <c r="F20" s="632" t="s">
        <v>150</v>
      </c>
      <c r="G20" s="633"/>
      <c r="H20" s="634"/>
      <c r="I20" s="633"/>
      <c r="J20" s="635" t="str">
        <f>J1</f>
        <v>2015/16</v>
      </c>
      <c r="K20" s="390"/>
      <c r="L20" s="387"/>
    </row>
    <row r="21" spans="1:12" ht="11.25" customHeight="1" thickBot="1">
      <c r="E21" s="636"/>
      <c r="F21" s="470"/>
      <c r="G21" s="470"/>
      <c r="H21" s="470"/>
      <c r="I21" s="470"/>
      <c r="J21" s="637"/>
      <c r="K21" s="390"/>
      <c r="L21" s="387"/>
    </row>
    <row r="22" spans="1:12" ht="15.75">
      <c r="E22" s="638" t="s">
        <v>151</v>
      </c>
      <c r="F22" s="639"/>
      <c r="G22" s="640" t="s">
        <v>27</v>
      </c>
      <c r="H22" s="640" t="s">
        <v>152</v>
      </c>
      <c r="I22" s="392"/>
      <c r="J22" s="641" t="s">
        <v>8</v>
      </c>
      <c r="K22" s="390"/>
      <c r="L22" s="387"/>
    </row>
    <row r="23" spans="1:12" ht="11.25" customHeight="1">
      <c r="E23" s="642"/>
      <c r="F23" s="643"/>
      <c r="G23" s="574"/>
      <c r="H23" s="574"/>
      <c r="I23" s="576"/>
      <c r="J23" s="644"/>
      <c r="K23" s="390"/>
      <c r="L23" s="387"/>
    </row>
    <row r="24" spans="1:12" ht="18" customHeight="1">
      <c r="A24" s="645" t="s">
        <v>130</v>
      </c>
      <c r="E24" s="579" t="str">
        <f t="shared" ref="E24:E31" si="3">A7</f>
        <v>Cows</v>
      </c>
      <c r="F24" s="646"/>
      <c r="G24" s="581">
        <f t="shared" ref="G24:G31" si="4">D7</f>
        <v>0</v>
      </c>
      <c r="H24" s="647">
        <v>0</v>
      </c>
      <c r="I24" s="583"/>
      <c r="J24" s="584">
        <f t="shared" ref="J24:J31" si="5">G24*H24</f>
        <v>0</v>
      </c>
      <c r="K24" s="390"/>
      <c r="L24" s="387"/>
    </row>
    <row r="25" spans="1:12" ht="18" customHeight="1">
      <c r="E25" s="579" t="str">
        <f t="shared" si="3"/>
        <v>Rep.Hfrs</v>
      </c>
      <c r="F25" s="648"/>
      <c r="G25" s="581">
        <f t="shared" si="4"/>
        <v>0</v>
      </c>
      <c r="H25" s="647">
        <v>400</v>
      </c>
      <c r="I25" s="583"/>
      <c r="J25" s="584">
        <f t="shared" si="5"/>
        <v>0</v>
      </c>
      <c r="K25" s="390"/>
      <c r="L25" s="387"/>
    </row>
    <row r="26" spans="1:12" ht="18" customHeight="1">
      <c r="E26" s="579" t="str">
        <f t="shared" si="3"/>
        <v>Calves</v>
      </c>
      <c r="F26" s="648"/>
      <c r="G26" s="581">
        <f t="shared" si="4"/>
        <v>0</v>
      </c>
      <c r="H26" s="647">
        <v>150</v>
      </c>
      <c r="I26" s="583"/>
      <c r="J26" s="584">
        <f t="shared" si="5"/>
        <v>0</v>
      </c>
      <c r="K26" s="390"/>
      <c r="L26" s="387"/>
    </row>
    <row r="27" spans="1:12" ht="18" customHeight="1">
      <c r="E27" s="579" t="str">
        <f t="shared" si="3"/>
        <v>Wnr Hfrs</v>
      </c>
      <c r="F27" s="648"/>
      <c r="G27" s="581">
        <f t="shared" si="4"/>
        <v>0</v>
      </c>
      <c r="H27" s="647">
        <v>250</v>
      </c>
      <c r="I27" s="583"/>
      <c r="J27" s="584">
        <f t="shared" si="5"/>
        <v>0</v>
      </c>
      <c r="K27" s="390"/>
      <c r="L27" s="387"/>
    </row>
    <row r="28" spans="1:12" ht="18" customHeight="1">
      <c r="E28" s="579" t="str">
        <f t="shared" si="3"/>
        <v>Wnr Steers</v>
      </c>
      <c r="F28" s="579"/>
      <c r="G28" s="581">
        <f t="shared" si="4"/>
        <v>0</v>
      </c>
      <c r="H28" s="647">
        <v>250</v>
      </c>
      <c r="I28" s="583"/>
      <c r="J28" s="584">
        <f t="shared" si="5"/>
        <v>0</v>
      </c>
      <c r="K28" s="390"/>
      <c r="L28" s="387"/>
    </row>
    <row r="29" spans="1:12" ht="18" customHeight="1">
      <c r="E29" s="579" t="str">
        <f t="shared" si="3"/>
        <v>12/18 Strs</v>
      </c>
      <c r="F29" s="579"/>
      <c r="G29" s="581">
        <f t="shared" si="4"/>
        <v>0</v>
      </c>
      <c r="H29" s="647">
        <v>350</v>
      </c>
      <c r="I29" s="583"/>
      <c r="J29" s="584">
        <f t="shared" si="5"/>
        <v>0</v>
      </c>
      <c r="K29" s="390"/>
      <c r="L29" s="387"/>
    </row>
    <row r="30" spans="1:12" ht="18" customHeight="1">
      <c r="E30" s="579" t="str">
        <f t="shared" si="3"/>
        <v>Strs/Blks</v>
      </c>
      <c r="F30" s="579"/>
      <c r="G30" s="581">
        <f t="shared" si="4"/>
        <v>0</v>
      </c>
      <c r="H30" s="647">
        <v>450</v>
      </c>
      <c r="I30" s="583"/>
      <c r="J30" s="584">
        <f t="shared" si="5"/>
        <v>0</v>
      </c>
      <c r="K30" s="390"/>
      <c r="L30" s="387"/>
    </row>
    <row r="31" spans="1:12" ht="18" customHeight="1" thickBot="1">
      <c r="E31" s="579" t="str">
        <f t="shared" si="3"/>
        <v>Bulls</v>
      </c>
      <c r="F31" s="648"/>
      <c r="G31" s="587">
        <f t="shared" si="4"/>
        <v>0</v>
      </c>
      <c r="H31" s="649">
        <v>2000</v>
      </c>
      <c r="I31" s="439"/>
      <c r="J31" s="589">
        <f t="shared" si="5"/>
        <v>0</v>
      </c>
      <c r="K31" s="390"/>
      <c r="L31" s="387"/>
    </row>
    <row r="32" spans="1:12" ht="24.75" customHeight="1" thickBot="1">
      <c r="E32" s="590" t="s">
        <v>148</v>
      </c>
      <c r="F32" s="639"/>
      <c r="G32" s="592">
        <f>D17</f>
        <v>0</v>
      </c>
      <c r="H32" s="650" t="e">
        <f>J32/G32</f>
        <v>#DIV/0!</v>
      </c>
      <c r="I32" s="392"/>
      <c r="J32" s="595">
        <f>SUM(J24:J31)</f>
        <v>0</v>
      </c>
      <c r="K32" s="390"/>
      <c r="L32" s="387"/>
    </row>
    <row r="33" spans="1:12" ht="33" customHeight="1" thickTop="1" thickBot="1">
      <c r="A33" s="389"/>
      <c r="B33" s="387"/>
      <c r="C33" s="387"/>
      <c r="D33" s="387"/>
      <c r="E33" s="596"/>
      <c r="F33" s="597"/>
      <c r="G33" s="596"/>
      <c r="H33" s="596"/>
      <c r="I33" s="598"/>
      <c r="J33" s="596"/>
      <c r="L33" s="387"/>
    </row>
    <row r="34" spans="1:12" ht="11.25" customHeight="1" thickTop="1">
      <c r="A34" s="387"/>
      <c r="B34" s="387"/>
      <c r="C34" s="387"/>
      <c r="D34" s="387"/>
      <c r="E34" s="627"/>
      <c r="F34" s="628"/>
      <c r="G34" s="628"/>
      <c r="H34" s="628"/>
      <c r="I34" s="628"/>
      <c r="J34" s="629"/>
      <c r="K34" s="387"/>
      <c r="L34" s="387"/>
    </row>
    <row r="35" spans="1:12" ht="25.5" customHeight="1">
      <c r="A35" s="387"/>
      <c r="B35" s="387"/>
      <c r="C35" s="387"/>
      <c r="D35" s="387"/>
      <c r="E35" s="651"/>
      <c r="F35" s="632" t="s">
        <v>153</v>
      </c>
      <c r="G35" s="633"/>
      <c r="H35" s="652"/>
      <c r="I35" s="633"/>
      <c r="J35" s="635" t="str">
        <f>J1</f>
        <v>2015/16</v>
      </c>
      <c r="K35" s="387"/>
      <c r="L35" s="387"/>
    </row>
    <row r="36" spans="1:12" ht="11.25" customHeight="1" thickBot="1">
      <c r="A36" s="387"/>
      <c r="B36" s="387"/>
      <c r="C36" s="387"/>
      <c r="D36" s="387"/>
      <c r="E36" s="636"/>
      <c r="F36" s="633"/>
      <c r="G36" s="633"/>
      <c r="H36" s="633"/>
      <c r="I36" s="633"/>
      <c r="J36" s="653"/>
      <c r="K36" s="387"/>
      <c r="L36" s="387"/>
    </row>
    <row r="37" spans="1:12" ht="15.75">
      <c r="A37" s="387"/>
      <c r="B37" s="387"/>
      <c r="C37" s="387"/>
      <c r="D37" s="387"/>
      <c r="E37" s="638" t="s">
        <v>151</v>
      </c>
      <c r="F37" s="654"/>
      <c r="G37" s="640" t="s">
        <v>27</v>
      </c>
      <c r="H37" s="640" t="s">
        <v>152</v>
      </c>
      <c r="I37" s="655"/>
      <c r="J37" s="641" t="s">
        <v>8</v>
      </c>
      <c r="K37" s="387"/>
      <c r="L37" s="387"/>
    </row>
    <row r="38" spans="1:12" ht="11.25" customHeight="1">
      <c r="A38" s="387"/>
      <c r="B38" s="387"/>
      <c r="C38" s="387"/>
      <c r="D38" s="387"/>
      <c r="E38" s="642"/>
      <c r="F38" s="643"/>
      <c r="G38" s="574"/>
      <c r="H38" s="574"/>
      <c r="I38" s="576"/>
      <c r="J38" s="644"/>
      <c r="K38" s="387"/>
      <c r="L38" s="387"/>
    </row>
    <row r="39" spans="1:12" ht="18" customHeight="1">
      <c r="A39" s="387"/>
      <c r="B39" s="387"/>
      <c r="C39" s="387"/>
      <c r="D39" s="387"/>
      <c r="E39" s="579" t="str">
        <f t="shared" ref="E39:E46" si="6">A7</f>
        <v>Cows</v>
      </c>
      <c r="F39" s="646"/>
      <c r="G39" s="581">
        <f t="shared" ref="G39:G46" si="7">E7</f>
        <v>0</v>
      </c>
      <c r="H39" s="647">
        <v>350</v>
      </c>
      <c r="I39" s="583"/>
      <c r="J39" s="584">
        <f t="shared" ref="J39:J46" si="8">G39*H39</f>
        <v>0</v>
      </c>
      <c r="K39" s="387"/>
      <c r="L39" s="387"/>
    </row>
    <row r="40" spans="1:12" ht="18" customHeight="1">
      <c r="A40" s="389"/>
      <c r="B40" s="387"/>
      <c r="C40" s="387"/>
      <c r="D40" s="387"/>
      <c r="E40" s="579" t="str">
        <f t="shared" si="6"/>
        <v>Rep.Hfrs</v>
      </c>
      <c r="F40" s="646"/>
      <c r="G40" s="581">
        <f t="shared" si="7"/>
        <v>0</v>
      </c>
      <c r="H40" s="647">
        <v>500</v>
      </c>
      <c r="I40" s="583"/>
      <c r="J40" s="584">
        <f t="shared" si="8"/>
        <v>0</v>
      </c>
      <c r="K40" s="387"/>
      <c r="L40" s="390"/>
    </row>
    <row r="41" spans="1:12" ht="18" customHeight="1">
      <c r="A41" s="387"/>
      <c r="B41" s="387"/>
      <c r="C41" s="387"/>
      <c r="D41" s="387"/>
      <c r="E41" s="579" t="str">
        <f t="shared" si="6"/>
        <v>Calves</v>
      </c>
      <c r="F41" s="646"/>
      <c r="G41" s="581">
        <f t="shared" si="7"/>
        <v>0</v>
      </c>
      <c r="H41" s="647">
        <v>500</v>
      </c>
      <c r="I41" s="583"/>
      <c r="J41" s="584">
        <f t="shared" si="8"/>
        <v>0</v>
      </c>
      <c r="K41" s="389"/>
      <c r="L41" s="390"/>
    </row>
    <row r="42" spans="1:12" ht="18" customHeight="1">
      <c r="A42" s="387"/>
      <c r="B42" s="389"/>
      <c r="C42" s="387"/>
      <c r="D42" s="387"/>
      <c r="E42" s="579" t="str">
        <f t="shared" si="6"/>
        <v>Wnr Hfrs</v>
      </c>
      <c r="F42" s="646"/>
      <c r="G42" s="581">
        <f t="shared" si="7"/>
        <v>0</v>
      </c>
      <c r="H42" s="647">
        <v>350</v>
      </c>
      <c r="I42" s="583"/>
      <c r="J42" s="584">
        <f t="shared" si="8"/>
        <v>0</v>
      </c>
      <c r="K42" s="387"/>
      <c r="L42" s="390"/>
    </row>
    <row r="43" spans="1:12" ht="18" customHeight="1">
      <c r="A43" s="387"/>
      <c r="B43" s="387"/>
      <c r="C43" s="387"/>
      <c r="D43" s="387"/>
      <c r="E43" s="579" t="str">
        <f t="shared" si="6"/>
        <v>Wnr Steers</v>
      </c>
      <c r="F43" s="646"/>
      <c r="G43" s="581">
        <f t="shared" si="7"/>
        <v>0</v>
      </c>
      <c r="H43" s="647">
        <v>380</v>
      </c>
      <c r="I43" s="583"/>
      <c r="J43" s="584">
        <f t="shared" si="8"/>
        <v>0</v>
      </c>
      <c r="K43" s="387"/>
      <c r="L43" s="390"/>
    </row>
    <row r="44" spans="1:12" ht="18" customHeight="1">
      <c r="A44" s="389"/>
      <c r="B44" s="389"/>
      <c r="C44" s="389"/>
      <c r="D44" s="389"/>
      <c r="E44" s="579" t="str">
        <f t="shared" si="6"/>
        <v>12/18 Strs</v>
      </c>
      <c r="F44" s="646"/>
      <c r="G44" s="581">
        <f t="shared" si="7"/>
        <v>0</v>
      </c>
      <c r="H44" s="647">
        <v>450</v>
      </c>
      <c r="I44" s="583"/>
      <c r="J44" s="584">
        <f t="shared" si="8"/>
        <v>0</v>
      </c>
      <c r="K44" s="387"/>
      <c r="L44" s="390"/>
    </row>
    <row r="45" spans="1:12" ht="18" customHeight="1">
      <c r="A45" s="389"/>
      <c r="B45" s="389"/>
      <c r="C45" s="389"/>
      <c r="D45" s="389"/>
      <c r="E45" s="579" t="str">
        <f t="shared" si="6"/>
        <v>Strs/Blks</v>
      </c>
      <c r="F45" s="646"/>
      <c r="G45" s="581">
        <f t="shared" si="7"/>
        <v>0</v>
      </c>
      <c r="H45" s="647">
        <v>500</v>
      </c>
      <c r="I45" s="583"/>
      <c r="J45" s="584">
        <f t="shared" si="8"/>
        <v>0</v>
      </c>
      <c r="K45" s="387"/>
      <c r="L45" s="390"/>
    </row>
    <row r="46" spans="1:12" ht="18" customHeight="1" thickBot="1">
      <c r="A46" s="389"/>
      <c r="B46" s="389"/>
      <c r="C46" s="389"/>
      <c r="D46" s="387"/>
      <c r="E46" s="579" t="str">
        <f t="shared" si="6"/>
        <v>Bulls</v>
      </c>
      <c r="F46" s="656"/>
      <c r="G46" s="587">
        <f t="shared" si="7"/>
        <v>0</v>
      </c>
      <c r="H46" s="649">
        <v>750</v>
      </c>
      <c r="I46" s="439"/>
      <c r="J46" s="589">
        <f t="shared" si="8"/>
        <v>0</v>
      </c>
      <c r="K46" s="387"/>
      <c r="L46" s="390"/>
    </row>
    <row r="47" spans="1:12" ht="24.75" customHeight="1" thickBot="1">
      <c r="A47" s="389"/>
      <c r="B47" s="602"/>
      <c r="C47" s="387"/>
      <c r="D47" s="603"/>
      <c r="E47" s="604" t="s">
        <v>148</v>
      </c>
      <c r="F47" s="657"/>
      <c r="G47" s="606">
        <f>E17</f>
        <v>0</v>
      </c>
      <c r="H47" s="658" t="e">
        <f>J47/G47</f>
        <v>#DIV/0!</v>
      </c>
      <c r="I47" s="659"/>
      <c r="J47" s="609">
        <f>SUM(J39:J46)</f>
        <v>0</v>
      </c>
      <c r="K47" s="389"/>
      <c r="L47" s="390"/>
    </row>
    <row r="48" spans="1:12" ht="16.5" thickTop="1">
      <c r="A48" s="389"/>
      <c r="B48" s="387"/>
      <c r="C48" s="387"/>
      <c r="D48" s="387"/>
      <c r="E48" s="387"/>
      <c r="F48" s="387"/>
      <c r="G48" s="660"/>
      <c r="H48" s="387"/>
      <c r="I48" s="387"/>
      <c r="J48" s="661"/>
      <c r="K48" s="389"/>
      <c r="L48" s="390"/>
    </row>
  </sheetData>
  <printOptions horizontalCentered="1" verticalCentered="1"/>
  <pageMargins left="0.62992125984251968" right="0.15748031496062992" top="0.98425196850393704" bottom="0.98425196850393704" header="0.39370078740157483" footer="0.39370078740157483"/>
  <pageSetup paperSize="9" scale="74" orientation="portrait" horizontalDpi="4294967292" verticalDpi="0" r:id="rId1"/>
  <headerFooter alignWithMargins="0">
    <oddHeader>&amp;R&amp;"Courier,Bold Italic"&amp;12Attachment</oddHeader>
    <oddFooter>&amp;L&amp;F
Roger Herden, DPI&amp;C&amp;A&amp;R&amp;D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showGridLines="0" showZeros="0" workbookViewId="0">
      <selection activeCell="C2" sqref="C2"/>
    </sheetView>
  </sheetViews>
  <sheetFormatPr defaultRowHeight="12.75"/>
  <cols>
    <col min="1" max="1" width="13.375" style="386" customWidth="1"/>
    <col min="2" max="2" width="9.625" style="386" customWidth="1"/>
    <col min="3" max="5" width="11" style="386" customWidth="1"/>
    <col min="6" max="7" width="12" style="386" customWidth="1"/>
    <col min="8" max="8" width="12.75" style="386" customWidth="1"/>
    <col min="9" max="9" width="12.875" style="386" customWidth="1"/>
    <col min="10" max="10" width="13.125" style="386" customWidth="1"/>
    <col min="11" max="11" width="13.375" style="386" customWidth="1"/>
    <col min="12" max="16384" width="9" style="386"/>
  </cols>
  <sheetData>
    <row r="1" spans="1:12" ht="24.75" customHeight="1">
      <c r="B1" s="507" t="s">
        <v>154</v>
      </c>
      <c r="J1" s="508" t="str">
        <f>budget!L3</f>
        <v>2015/16</v>
      </c>
      <c r="K1" s="387"/>
      <c r="L1" s="387"/>
    </row>
    <row r="2" spans="1:12" ht="40.5" customHeight="1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90"/>
    </row>
    <row r="3" spans="1:12" ht="10.5" customHeight="1">
      <c r="A3" s="509"/>
      <c r="B3" s="510"/>
      <c r="C3" s="510"/>
      <c r="D3" s="510"/>
      <c r="E3" s="510"/>
      <c r="F3" s="510"/>
      <c r="G3" s="510"/>
      <c r="H3" s="510"/>
      <c r="I3" s="510"/>
      <c r="J3" s="510"/>
      <c r="K3" s="511"/>
      <c r="L3" s="390"/>
    </row>
    <row r="4" spans="1:12" ht="20.25" customHeight="1">
      <c r="A4" s="512" t="s">
        <v>126</v>
      </c>
      <c r="B4" s="513" t="s">
        <v>127</v>
      </c>
      <c r="C4" s="513" t="s">
        <v>128</v>
      </c>
      <c r="D4" s="513" t="s">
        <v>129</v>
      </c>
      <c r="E4" s="513" t="s">
        <v>130</v>
      </c>
      <c r="F4" s="514" t="s">
        <v>131</v>
      </c>
      <c r="G4" s="515"/>
      <c r="H4" s="516" t="s">
        <v>132</v>
      </c>
      <c r="I4" s="517"/>
      <c r="J4" s="518" t="s">
        <v>127</v>
      </c>
      <c r="K4" s="519"/>
      <c r="L4" s="390"/>
    </row>
    <row r="5" spans="1:12" ht="20.25" customHeight="1">
      <c r="A5" s="512" t="s">
        <v>133</v>
      </c>
      <c r="B5" s="513" t="s">
        <v>134</v>
      </c>
      <c r="C5" s="513" t="s">
        <v>135</v>
      </c>
      <c r="D5" s="520"/>
      <c r="E5" s="520"/>
      <c r="F5" s="521" t="s">
        <v>136</v>
      </c>
      <c r="G5" s="521" t="s">
        <v>27</v>
      </c>
      <c r="H5" s="521" t="s">
        <v>137</v>
      </c>
      <c r="I5" s="521" t="s">
        <v>138</v>
      </c>
      <c r="J5" s="518" t="s">
        <v>139</v>
      </c>
      <c r="K5" s="519"/>
      <c r="L5" s="390"/>
    </row>
    <row r="6" spans="1:12" ht="10.5" customHeight="1">
      <c r="A6" s="522"/>
      <c r="B6" s="522"/>
      <c r="C6" s="522"/>
      <c r="D6" s="522"/>
      <c r="E6" s="522"/>
      <c r="F6" s="522"/>
      <c r="G6" s="522"/>
      <c r="H6" s="522"/>
      <c r="I6" s="522"/>
      <c r="J6" s="523"/>
      <c r="K6" s="524"/>
      <c r="L6" s="390"/>
    </row>
    <row r="7" spans="1:12" ht="20.25" customHeight="1">
      <c r="A7" s="525" t="s">
        <v>155</v>
      </c>
      <c r="B7" s="526"/>
      <c r="C7" s="527"/>
      <c r="D7" s="528"/>
      <c r="E7" s="526"/>
      <c r="F7" s="529"/>
      <c r="G7" s="530">
        <f t="shared" ref="G7:G14" si="0">B7*F7/100</f>
        <v>0</v>
      </c>
      <c r="H7" s="531"/>
      <c r="I7" s="532"/>
      <c r="J7" s="533">
        <f t="shared" ref="J7:J14" si="1">B7+C7+D7-E7-G7-H7+I7</f>
        <v>0</v>
      </c>
      <c r="K7" s="534" t="str">
        <f t="shared" ref="K7:K14" si="2">A7</f>
        <v>Ewes</v>
      </c>
      <c r="L7" s="390"/>
    </row>
    <row r="8" spans="1:12" ht="20.25" customHeight="1">
      <c r="A8" s="525" t="s">
        <v>156</v>
      </c>
      <c r="B8" s="526"/>
      <c r="C8" s="527"/>
      <c r="D8" s="528"/>
      <c r="E8" s="528"/>
      <c r="F8" s="535"/>
      <c r="G8" s="530">
        <f t="shared" si="0"/>
        <v>0</v>
      </c>
      <c r="H8" s="532"/>
      <c r="I8" s="532"/>
      <c r="J8" s="533">
        <f t="shared" si="1"/>
        <v>0</v>
      </c>
      <c r="K8" s="534" t="str">
        <f t="shared" si="2"/>
        <v>CFA Ewes</v>
      </c>
      <c r="L8" s="390"/>
    </row>
    <row r="9" spans="1:12" ht="19.5" customHeight="1">
      <c r="A9" s="525" t="s">
        <v>157</v>
      </c>
      <c r="B9" s="528"/>
      <c r="C9" s="526">
        <f>B7*0.85</f>
        <v>0</v>
      </c>
      <c r="D9" s="528"/>
      <c r="E9" s="528"/>
      <c r="F9" s="536"/>
      <c r="G9" s="530">
        <f t="shared" si="0"/>
        <v>0</v>
      </c>
      <c r="H9" s="532"/>
      <c r="I9" s="531"/>
      <c r="J9" s="533">
        <f t="shared" si="1"/>
        <v>0</v>
      </c>
      <c r="K9" s="534" t="str">
        <f t="shared" si="2"/>
        <v>Lambs</v>
      </c>
      <c r="L9" s="390"/>
    </row>
    <row r="10" spans="1:12" ht="20.25" customHeight="1">
      <c r="A10" s="525" t="s">
        <v>158</v>
      </c>
      <c r="B10" s="526"/>
      <c r="C10" s="527"/>
      <c r="D10" s="528"/>
      <c r="E10" s="526"/>
      <c r="F10" s="536"/>
      <c r="G10" s="530">
        <f t="shared" si="0"/>
        <v>0</v>
      </c>
      <c r="H10" s="531"/>
      <c r="I10" s="532"/>
      <c r="J10" s="533">
        <f t="shared" si="1"/>
        <v>0</v>
      </c>
      <c r="K10" s="534" t="str">
        <f t="shared" si="2"/>
        <v>Weaners</v>
      </c>
      <c r="L10" s="390"/>
    </row>
    <row r="11" spans="1:12" ht="20.25" customHeight="1">
      <c r="A11" s="525" t="s">
        <v>159</v>
      </c>
      <c r="B11" s="526"/>
      <c r="C11" s="527"/>
      <c r="D11" s="528"/>
      <c r="E11" s="526"/>
      <c r="F11" s="536"/>
      <c r="G11" s="530">
        <f t="shared" si="0"/>
        <v>0</v>
      </c>
      <c r="H11" s="531"/>
      <c r="I11" s="532"/>
      <c r="J11" s="533">
        <f t="shared" si="1"/>
        <v>0</v>
      </c>
      <c r="K11" s="534" t="str">
        <f t="shared" si="2"/>
        <v>Mdn Ewes</v>
      </c>
      <c r="L11" s="390"/>
    </row>
    <row r="12" spans="1:12" ht="20.25" customHeight="1">
      <c r="A12" s="525" t="s">
        <v>160</v>
      </c>
      <c r="B12" s="528"/>
      <c r="C12" s="527"/>
      <c r="D12" s="528"/>
      <c r="E12" s="528"/>
      <c r="F12" s="536"/>
      <c r="G12" s="530">
        <f t="shared" si="0"/>
        <v>0</v>
      </c>
      <c r="H12" s="531"/>
      <c r="I12" s="531"/>
      <c r="J12" s="533">
        <f t="shared" si="1"/>
        <v>0</v>
      </c>
      <c r="K12" s="534" t="str">
        <f t="shared" si="2"/>
        <v>Wethers</v>
      </c>
      <c r="L12" s="390"/>
    </row>
    <row r="13" spans="1:12" ht="20.25" customHeight="1">
      <c r="A13" s="525" t="s">
        <v>161</v>
      </c>
      <c r="B13" s="528"/>
      <c r="C13" s="527"/>
      <c r="D13" s="528"/>
      <c r="E13" s="528"/>
      <c r="F13" s="536"/>
      <c r="G13" s="530">
        <f t="shared" si="0"/>
        <v>0</v>
      </c>
      <c r="H13" s="531"/>
      <c r="I13" s="531"/>
      <c r="J13" s="533">
        <f t="shared" si="1"/>
        <v>0</v>
      </c>
      <c r="K13" s="534" t="str">
        <f t="shared" si="2"/>
        <v>XBrd Lmbs</v>
      </c>
      <c r="L13" s="390"/>
    </row>
    <row r="14" spans="1:12" ht="20.25" customHeight="1">
      <c r="A14" s="525" t="s">
        <v>162</v>
      </c>
      <c r="B14" s="526"/>
      <c r="C14" s="527"/>
      <c r="D14" s="526"/>
      <c r="E14" s="528"/>
      <c r="F14" s="536"/>
      <c r="G14" s="530">
        <f t="shared" si="0"/>
        <v>0</v>
      </c>
      <c r="H14" s="531"/>
      <c r="I14" s="531"/>
      <c r="J14" s="533">
        <f t="shared" si="1"/>
        <v>0</v>
      </c>
      <c r="K14" s="534" t="str">
        <f t="shared" si="2"/>
        <v>Rams</v>
      </c>
      <c r="L14" s="390"/>
    </row>
    <row r="15" spans="1:12" ht="20.25" customHeight="1" thickBot="1">
      <c r="A15" s="537"/>
      <c r="B15" s="538"/>
      <c r="C15" s="538"/>
      <c r="D15" s="538"/>
      <c r="E15" s="538"/>
      <c r="F15" s="538"/>
      <c r="G15" s="530"/>
      <c r="H15" s="539"/>
      <c r="I15" s="539"/>
      <c r="J15" s="540"/>
      <c r="K15" s="534"/>
      <c r="L15" s="390"/>
    </row>
    <row r="16" spans="1:12" ht="18.75" customHeight="1">
      <c r="A16" s="541"/>
      <c r="B16" s="542"/>
      <c r="C16" s="542"/>
      <c r="D16" s="542"/>
      <c r="E16" s="542"/>
      <c r="F16" s="542"/>
      <c r="G16" s="543"/>
      <c r="H16" s="544">
        <f>SUM(H6:H14)</f>
        <v>0</v>
      </c>
      <c r="I16" s="544">
        <f>SUM(I6:I14)</f>
        <v>0</v>
      </c>
      <c r="J16" s="545"/>
      <c r="K16" s="546"/>
      <c r="L16" s="390"/>
    </row>
    <row r="17" spans="1:12" ht="18.75" customHeight="1" thickBot="1">
      <c r="A17" s="547" t="s">
        <v>148</v>
      </c>
      <c r="B17" s="548">
        <f>SUM(B7:B14)</f>
        <v>0</v>
      </c>
      <c r="C17" s="548">
        <f>SUM(C7:C14)</f>
        <v>0</v>
      </c>
      <c r="D17" s="548">
        <f>SUM(D7:D14)</f>
        <v>0</v>
      </c>
      <c r="E17" s="548">
        <f>SUM(E7:E14)</f>
        <v>0</v>
      </c>
      <c r="F17" s="547" t="s">
        <v>1</v>
      </c>
      <c r="G17" s="548">
        <f>SUM(G7:G14)</f>
        <v>0</v>
      </c>
      <c r="H17" s="549" t="str">
        <f>IF(H16=I16,"TRANSFERS ALL OK","ERROR! FIX TRANSFERS" )</f>
        <v>TRANSFERS ALL OK</v>
      </c>
      <c r="I17" s="550"/>
      <c r="J17" s="551">
        <f>SUM(J7:J14)</f>
        <v>0</v>
      </c>
      <c r="K17" s="552" t="s">
        <v>149</v>
      </c>
      <c r="L17" s="390"/>
    </row>
    <row r="18" spans="1:12" ht="49.5" customHeight="1" thickBot="1">
      <c r="A18" s="389"/>
      <c r="B18" s="389"/>
      <c r="C18" s="553"/>
      <c r="D18" s="389"/>
      <c r="E18" s="389"/>
      <c r="F18" s="389"/>
      <c r="G18" s="389"/>
      <c r="H18" s="389"/>
      <c r="I18" s="389"/>
      <c r="J18" s="389"/>
      <c r="K18" s="387"/>
      <c r="L18" s="554"/>
    </row>
    <row r="19" spans="1:12" ht="11.25" customHeight="1" thickTop="1">
      <c r="A19" s="387"/>
      <c r="B19" s="387"/>
      <c r="D19" s="387"/>
      <c r="E19" s="555"/>
      <c r="F19" s="556"/>
      <c r="G19" s="556"/>
      <c r="H19" s="556"/>
      <c r="I19" s="556"/>
      <c r="J19" s="557"/>
      <c r="K19" s="390"/>
      <c r="L19" s="387"/>
    </row>
    <row r="20" spans="1:12" ht="25.5" customHeight="1">
      <c r="E20" s="558"/>
      <c r="F20" s="559" t="s">
        <v>163</v>
      </c>
      <c r="G20" s="560"/>
      <c r="H20" s="561"/>
      <c r="I20" s="560"/>
      <c r="J20" s="562" t="str">
        <f>J1</f>
        <v>2015/16</v>
      </c>
      <c r="K20" s="390"/>
      <c r="L20" s="387"/>
    </row>
    <row r="21" spans="1:12" ht="11.25" customHeight="1" thickBot="1">
      <c r="E21" s="563"/>
      <c r="F21" s="564"/>
      <c r="G21" s="564"/>
      <c r="H21" s="564"/>
      <c r="I21" s="564"/>
      <c r="J21" s="565"/>
      <c r="K21" s="390"/>
      <c r="L21" s="387"/>
    </row>
    <row r="22" spans="1:12" ht="15.75">
      <c r="E22" s="566" t="s">
        <v>151</v>
      </c>
      <c r="F22" s="567"/>
      <c r="G22" s="568" t="s">
        <v>27</v>
      </c>
      <c r="H22" s="569" t="s">
        <v>152</v>
      </c>
      <c r="I22" s="570"/>
      <c r="J22" s="571" t="s">
        <v>8</v>
      </c>
      <c r="K22" s="390"/>
      <c r="L22" s="387"/>
    </row>
    <row r="23" spans="1:12" ht="12.75" customHeight="1">
      <c r="E23" s="572"/>
      <c r="F23" s="573"/>
      <c r="G23" s="574"/>
      <c r="H23" s="575"/>
      <c r="I23" s="576"/>
      <c r="J23" s="577"/>
      <c r="K23" s="390"/>
      <c r="L23" s="387"/>
    </row>
    <row r="24" spans="1:12" ht="18" customHeight="1">
      <c r="B24" s="578"/>
      <c r="E24" s="579" t="str">
        <f t="shared" ref="E24:E31" si="3">A7</f>
        <v>Ewes</v>
      </c>
      <c r="F24" s="580"/>
      <c r="G24" s="581">
        <f t="shared" ref="G24:G31" si="4">D7</f>
        <v>0</v>
      </c>
      <c r="H24" s="582">
        <v>20</v>
      </c>
      <c r="I24" s="583"/>
      <c r="J24" s="584">
        <f t="shared" ref="J24:J31" si="5">G24*H24</f>
        <v>0</v>
      </c>
      <c r="K24" s="390"/>
      <c r="L24" s="387"/>
    </row>
    <row r="25" spans="1:12" ht="18" customHeight="1">
      <c r="E25" s="579" t="str">
        <f t="shared" si="3"/>
        <v>CFA Ewes</v>
      </c>
      <c r="F25" s="580"/>
      <c r="G25" s="581">
        <f t="shared" si="4"/>
        <v>0</v>
      </c>
      <c r="H25" s="582">
        <v>6</v>
      </c>
      <c r="I25" s="583"/>
      <c r="J25" s="584">
        <f t="shared" si="5"/>
        <v>0</v>
      </c>
      <c r="K25" s="390"/>
      <c r="L25" s="387"/>
    </row>
    <row r="26" spans="1:12" ht="18" customHeight="1">
      <c r="E26" s="579" t="str">
        <f t="shared" si="3"/>
        <v>Lambs</v>
      </c>
      <c r="F26" s="580"/>
      <c r="G26" s="581">
        <f t="shared" si="4"/>
        <v>0</v>
      </c>
      <c r="H26" s="582">
        <v>15</v>
      </c>
      <c r="I26" s="583"/>
      <c r="J26" s="584">
        <f t="shared" si="5"/>
        <v>0</v>
      </c>
      <c r="K26" s="390"/>
      <c r="L26" s="387"/>
    </row>
    <row r="27" spans="1:12" ht="18" customHeight="1">
      <c r="A27" s="585" t="s">
        <v>130</v>
      </c>
      <c r="E27" s="579" t="str">
        <f t="shared" si="3"/>
        <v>Weaners</v>
      </c>
      <c r="F27" s="580"/>
      <c r="G27" s="581">
        <f t="shared" si="4"/>
        <v>0</v>
      </c>
      <c r="H27" s="582">
        <v>25</v>
      </c>
      <c r="I27" s="583"/>
      <c r="J27" s="584">
        <f t="shared" si="5"/>
        <v>0</v>
      </c>
      <c r="K27" s="390"/>
      <c r="L27" s="387"/>
    </row>
    <row r="28" spans="1:12" ht="18" customHeight="1">
      <c r="E28" s="579" t="str">
        <f t="shared" si="3"/>
        <v>Mdn Ewes</v>
      </c>
      <c r="F28" s="580"/>
      <c r="G28" s="581">
        <f t="shared" si="4"/>
        <v>0</v>
      </c>
      <c r="H28" s="582">
        <v>25</v>
      </c>
      <c r="I28" s="583"/>
      <c r="J28" s="584">
        <f t="shared" si="5"/>
        <v>0</v>
      </c>
      <c r="K28" s="390"/>
      <c r="L28" s="387"/>
    </row>
    <row r="29" spans="1:12" ht="18" customHeight="1">
      <c r="E29" s="579" t="str">
        <f t="shared" si="3"/>
        <v>Wethers</v>
      </c>
      <c r="F29" s="580"/>
      <c r="G29" s="581">
        <f t="shared" si="4"/>
        <v>0</v>
      </c>
      <c r="H29" s="582">
        <v>25</v>
      </c>
      <c r="I29" s="583"/>
      <c r="J29" s="584">
        <f t="shared" si="5"/>
        <v>0</v>
      </c>
      <c r="K29" s="390"/>
      <c r="L29" s="387"/>
    </row>
    <row r="30" spans="1:12" ht="18" customHeight="1">
      <c r="E30" s="579" t="str">
        <f t="shared" si="3"/>
        <v>XBrd Lmbs</v>
      </c>
      <c r="F30" s="580"/>
      <c r="G30" s="581">
        <f t="shared" si="4"/>
        <v>0</v>
      </c>
      <c r="H30" s="582">
        <v>30</v>
      </c>
      <c r="I30" s="583"/>
      <c r="J30" s="584">
        <f t="shared" si="5"/>
        <v>0</v>
      </c>
      <c r="K30" s="390"/>
      <c r="L30" s="387"/>
    </row>
    <row r="31" spans="1:12" ht="18" customHeight="1" thickBot="1">
      <c r="E31" s="579" t="str">
        <f t="shared" si="3"/>
        <v>Rams</v>
      </c>
      <c r="F31" s="586"/>
      <c r="G31" s="587">
        <f t="shared" si="4"/>
        <v>0</v>
      </c>
      <c r="H31" s="588">
        <v>250</v>
      </c>
      <c r="I31" s="439"/>
      <c r="J31" s="589">
        <f t="shared" si="5"/>
        <v>0</v>
      </c>
      <c r="K31" s="390"/>
      <c r="L31" s="387"/>
    </row>
    <row r="32" spans="1:12" ht="24.75" customHeight="1" thickBot="1">
      <c r="E32" s="590" t="s">
        <v>148</v>
      </c>
      <c r="F32" s="591"/>
      <c r="G32" s="592">
        <f>D17</f>
        <v>0</v>
      </c>
      <c r="H32" s="593" t="e">
        <f>J32/G32</f>
        <v>#DIV/0!</v>
      </c>
      <c r="I32" s="594"/>
      <c r="J32" s="595">
        <f>SUM(J24:J31)</f>
        <v>0</v>
      </c>
      <c r="K32" s="390"/>
      <c r="L32" s="387"/>
    </row>
    <row r="33" spans="1:12" ht="32.25" customHeight="1" thickTop="1" thickBot="1">
      <c r="A33" s="389"/>
      <c r="B33" s="387"/>
      <c r="C33" s="387"/>
      <c r="D33" s="387"/>
      <c r="E33" s="596"/>
      <c r="F33" s="597"/>
      <c r="G33" s="596"/>
      <c r="H33" s="596"/>
      <c r="I33" s="598"/>
      <c r="J33" s="596"/>
      <c r="L33" s="387"/>
    </row>
    <row r="34" spans="1:12" ht="11.25" customHeight="1" thickTop="1">
      <c r="A34" s="387"/>
      <c r="B34" s="387"/>
      <c r="C34" s="387"/>
      <c r="D34" s="387"/>
      <c r="E34" s="555"/>
      <c r="F34" s="556"/>
      <c r="G34" s="556"/>
      <c r="H34" s="556"/>
      <c r="I34" s="556"/>
      <c r="J34" s="557"/>
      <c r="K34" s="387"/>
      <c r="L34" s="387"/>
    </row>
    <row r="35" spans="1:12" ht="25.5" customHeight="1">
      <c r="A35" s="387"/>
      <c r="B35" s="387"/>
      <c r="C35" s="387"/>
      <c r="D35" s="387"/>
      <c r="E35" s="558"/>
      <c r="F35" s="559" t="s">
        <v>164</v>
      </c>
      <c r="G35" s="560"/>
      <c r="H35" s="561"/>
      <c r="I35" s="560"/>
      <c r="J35" s="562" t="str">
        <f>J1</f>
        <v>2015/16</v>
      </c>
      <c r="K35" s="387"/>
      <c r="L35" s="387"/>
    </row>
    <row r="36" spans="1:12" ht="11.25" customHeight="1" thickBot="1">
      <c r="A36" s="387"/>
      <c r="B36" s="387"/>
      <c r="C36" s="387"/>
      <c r="D36" s="387"/>
      <c r="E36" s="563"/>
      <c r="F36" s="564"/>
      <c r="G36" s="564"/>
      <c r="H36" s="564"/>
      <c r="I36" s="564"/>
      <c r="J36" s="599"/>
      <c r="K36" s="387"/>
      <c r="L36" s="387"/>
    </row>
    <row r="37" spans="1:12" ht="15.75">
      <c r="A37" s="387"/>
      <c r="B37" s="387"/>
      <c r="C37" s="387"/>
      <c r="D37" s="387"/>
      <c r="E37" s="566" t="s">
        <v>151</v>
      </c>
      <c r="F37" s="600"/>
      <c r="G37" s="568" t="s">
        <v>27</v>
      </c>
      <c r="H37" s="569" t="s">
        <v>152</v>
      </c>
      <c r="I37" s="601"/>
      <c r="J37" s="571" t="s">
        <v>8</v>
      </c>
      <c r="K37" s="387"/>
      <c r="L37" s="387"/>
    </row>
    <row r="38" spans="1:12" ht="12.75" customHeight="1">
      <c r="A38" s="387"/>
      <c r="B38" s="387"/>
      <c r="C38" s="387"/>
      <c r="D38" s="387"/>
      <c r="E38" s="572"/>
      <c r="F38" s="573"/>
      <c r="G38" s="574"/>
      <c r="H38" s="575"/>
      <c r="I38" s="576"/>
      <c r="J38" s="577"/>
      <c r="K38" s="387"/>
      <c r="L38" s="387"/>
    </row>
    <row r="39" spans="1:12" ht="18" customHeight="1">
      <c r="A39" s="387"/>
      <c r="B39" s="387"/>
      <c r="C39" s="387"/>
      <c r="D39" s="387"/>
      <c r="E39" s="579" t="str">
        <f t="shared" ref="E39:E46" si="6">A7</f>
        <v>Ewes</v>
      </c>
      <c r="F39" s="580"/>
      <c r="G39" s="581">
        <f t="shared" ref="G39:G46" si="7">E7</f>
        <v>0</v>
      </c>
      <c r="H39" s="582">
        <v>6</v>
      </c>
      <c r="I39" s="583"/>
      <c r="J39" s="584">
        <f t="shared" ref="J39:J46" si="8">G39*H39</f>
        <v>0</v>
      </c>
      <c r="K39" s="387"/>
      <c r="L39" s="387"/>
    </row>
    <row r="40" spans="1:12" ht="18" customHeight="1">
      <c r="A40" s="389"/>
      <c r="B40" s="387"/>
      <c r="C40" s="387"/>
      <c r="D40" s="387"/>
      <c r="E40" s="579" t="str">
        <f t="shared" si="6"/>
        <v>CFA Ewes</v>
      </c>
      <c r="F40" s="580"/>
      <c r="G40" s="581">
        <f t="shared" si="7"/>
        <v>0</v>
      </c>
      <c r="H40" s="582">
        <v>6</v>
      </c>
      <c r="I40" s="583"/>
      <c r="J40" s="584">
        <f t="shared" si="8"/>
        <v>0</v>
      </c>
      <c r="K40" s="387"/>
      <c r="L40" s="390"/>
    </row>
    <row r="41" spans="1:12" ht="18" customHeight="1">
      <c r="A41" s="387"/>
      <c r="B41" s="387"/>
      <c r="C41" s="387"/>
      <c r="D41" s="387"/>
      <c r="E41" s="579" t="str">
        <f t="shared" si="6"/>
        <v>Lambs</v>
      </c>
      <c r="F41" s="580"/>
      <c r="G41" s="581">
        <f t="shared" si="7"/>
        <v>0</v>
      </c>
      <c r="H41" s="582">
        <v>15</v>
      </c>
      <c r="I41" s="583"/>
      <c r="J41" s="584">
        <f t="shared" si="8"/>
        <v>0</v>
      </c>
      <c r="K41" s="389"/>
      <c r="L41" s="390"/>
    </row>
    <row r="42" spans="1:12" ht="18" customHeight="1">
      <c r="A42" s="387"/>
      <c r="B42" s="389"/>
      <c r="C42" s="387"/>
      <c r="D42" s="387"/>
      <c r="E42" s="579" t="str">
        <f t="shared" si="6"/>
        <v>Weaners</v>
      </c>
      <c r="F42" s="580"/>
      <c r="G42" s="581">
        <f t="shared" si="7"/>
        <v>0</v>
      </c>
      <c r="H42" s="582">
        <v>25</v>
      </c>
      <c r="I42" s="583"/>
      <c r="J42" s="584">
        <f t="shared" si="8"/>
        <v>0</v>
      </c>
      <c r="K42" s="387"/>
      <c r="L42" s="390"/>
    </row>
    <row r="43" spans="1:12" ht="18" customHeight="1">
      <c r="A43" s="387"/>
      <c r="B43" s="387"/>
      <c r="C43" s="387"/>
      <c r="D43" s="387"/>
      <c r="E43" s="579" t="str">
        <f t="shared" si="6"/>
        <v>Mdn Ewes</v>
      </c>
      <c r="F43" s="580"/>
      <c r="G43" s="581">
        <f t="shared" si="7"/>
        <v>0</v>
      </c>
      <c r="H43" s="582">
        <v>20</v>
      </c>
      <c r="I43" s="583"/>
      <c r="J43" s="584">
        <f t="shared" si="8"/>
        <v>0</v>
      </c>
      <c r="K43" s="387"/>
      <c r="L43" s="390"/>
    </row>
    <row r="44" spans="1:12" ht="18" customHeight="1">
      <c r="A44" s="389"/>
      <c r="B44" s="389"/>
      <c r="C44" s="389"/>
      <c r="D44" s="389"/>
      <c r="E44" s="579" t="str">
        <f t="shared" si="6"/>
        <v>Wethers</v>
      </c>
      <c r="F44" s="580"/>
      <c r="G44" s="581">
        <f t="shared" si="7"/>
        <v>0</v>
      </c>
      <c r="H44" s="582">
        <v>25</v>
      </c>
      <c r="I44" s="583"/>
      <c r="J44" s="584">
        <f t="shared" si="8"/>
        <v>0</v>
      </c>
      <c r="K44" s="387"/>
      <c r="L44" s="390"/>
    </row>
    <row r="45" spans="1:12" ht="18" customHeight="1">
      <c r="A45" s="389"/>
      <c r="B45" s="389"/>
      <c r="C45" s="389"/>
      <c r="D45" s="389"/>
      <c r="E45" s="579" t="str">
        <f t="shared" si="6"/>
        <v>XBrd Lmbs</v>
      </c>
      <c r="F45" s="580"/>
      <c r="G45" s="581">
        <f t="shared" si="7"/>
        <v>0</v>
      </c>
      <c r="H45" s="582">
        <v>30</v>
      </c>
      <c r="I45" s="583"/>
      <c r="J45" s="584">
        <f t="shared" si="8"/>
        <v>0</v>
      </c>
      <c r="K45" s="387"/>
      <c r="L45" s="390"/>
    </row>
    <row r="46" spans="1:12" ht="18" customHeight="1" thickBot="1">
      <c r="A46" s="389"/>
      <c r="B46" s="389"/>
      <c r="C46" s="389"/>
      <c r="D46" s="387"/>
      <c r="E46" s="579" t="str">
        <f t="shared" si="6"/>
        <v>Rams</v>
      </c>
      <c r="F46" s="586"/>
      <c r="G46" s="587">
        <f t="shared" si="7"/>
        <v>0</v>
      </c>
      <c r="H46" s="588">
        <v>10</v>
      </c>
      <c r="I46" s="439"/>
      <c r="J46" s="589">
        <f t="shared" si="8"/>
        <v>0</v>
      </c>
      <c r="K46" s="387"/>
      <c r="L46" s="390"/>
    </row>
    <row r="47" spans="1:12" ht="24" customHeight="1" thickBot="1">
      <c r="A47" s="389"/>
      <c r="B47" s="602"/>
      <c r="C47" s="387"/>
      <c r="D47" s="603"/>
      <c r="E47" s="604" t="s">
        <v>148</v>
      </c>
      <c r="F47" s="605"/>
      <c r="G47" s="606">
        <f>E17</f>
        <v>0</v>
      </c>
      <c r="H47" s="607" t="e">
        <f>J47/G47</f>
        <v>#DIV/0!</v>
      </c>
      <c r="I47" s="608"/>
      <c r="J47" s="609">
        <f>SUM(J39:J46)</f>
        <v>0</v>
      </c>
      <c r="K47" s="389"/>
      <c r="L47" s="390"/>
    </row>
    <row r="48" spans="1:12" ht="13.5" thickTop="1"/>
  </sheetData>
  <printOptions horizontalCentered="1" verticalCentered="1" gridLinesSet="0"/>
  <pageMargins left="0.62992125984251968" right="0.15748031496062992" top="0.98425196850393704" bottom="0.98425196850393704" header="0.51181102362204722" footer="0.47244094488188981"/>
  <pageSetup paperSize="9" scale="72" orientation="portrait" horizontalDpi="4294967292" verticalDpi="0" r:id="rId1"/>
  <headerFooter alignWithMargins="0">
    <oddHeader>&amp;R&amp;"Courier,Bold Italic"&amp;15Attachment</oddHeader>
    <oddFooter>&amp;L&amp;F
Roger Herden, DPI&amp;C&amp;A&amp;R&amp;D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showGridLines="0" showZeros="0" zoomScale="80" workbookViewId="0">
      <selection activeCell="G7" sqref="G7"/>
    </sheetView>
  </sheetViews>
  <sheetFormatPr defaultRowHeight="12.75"/>
  <cols>
    <col min="1" max="1" width="2.5" style="386" customWidth="1"/>
    <col min="2" max="4" width="9" style="386"/>
    <col min="5" max="5" width="12.125" style="386" customWidth="1"/>
    <col min="6" max="6" width="11.25" style="386" customWidth="1"/>
    <col min="7" max="7" width="10.25" style="386" customWidth="1"/>
    <col min="8" max="9" width="9" style="386"/>
    <col min="10" max="10" width="12.5" style="386" customWidth="1"/>
    <col min="11" max="11" width="9" style="386"/>
    <col min="12" max="12" width="14.375" style="386" customWidth="1"/>
    <col min="13" max="16384" width="9" style="386"/>
  </cols>
  <sheetData>
    <row r="1" spans="1:13" ht="34.5" customHeight="1">
      <c r="B1" s="387"/>
      <c r="D1" s="388" t="s">
        <v>165</v>
      </c>
      <c r="E1" s="387"/>
      <c r="F1" s="389"/>
      <c r="G1" s="387"/>
      <c r="H1" s="389"/>
      <c r="I1" s="387"/>
      <c r="K1" s="387"/>
      <c r="L1" s="387"/>
      <c r="M1" s="390"/>
    </row>
    <row r="2" spans="1:13" ht="39.75" customHeight="1" thickBot="1">
      <c r="B2" s="387"/>
      <c r="C2" s="389" t="s">
        <v>1</v>
      </c>
      <c r="D2" s="387"/>
      <c r="H2" s="389" t="s">
        <v>1</v>
      </c>
      <c r="I2" s="389" t="s">
        <v>1</v>
      </c>
      <c r="J2" s="387"/>
      <c r="K2" s="387"/>
      <c r="L2" s="387"/>
      <c r="M2" s="390"/>
    </row>
    <row r="3" spans="1:13" ht="30.75" customHeight="1">
      <c r="A3" s="391"/>
      <c r="B3" s="392"/>
      <c r="C3" s="392"/>
      <c r="D3" s="392"/>
      <c r="E3" s="392"/>
      <c r="F3" s="392"/>
      <c r="G3" s="392"/>
      <c r="H3" s="392"/>
      <c r="I3" s="392"/>
      <c r="J3" s="393"/>
      <c r="K3" s="392"/>
      <c r="L3" s="394"/>
      <c r="M3" s="390"/>
    </row>
    <row r="4" spans="1:13" ht="18.75" customHeight="1">
      <c r="A4" s="395"/>
      <c r="B4" s="396" t="s">
        <v>166</v>
      </c>
      <c r="C4" s="397"/>
      <c r="D4" s="397"/>
      <c r="E4" s="398"/>
      <c r="F4" s="399" t="s">
        <v>167</v>
      </c>
      <c r="G4" s="400"/>
      <c r="H4" s="401"/>
      <c r="I4" s="402"/>
      <c r="J4" s="402"/>
      <c r="K4" s="397"/>
      <c r="L4" s="403"/>
      <c r="M4" s="390"/>
    </row>
    <row r="5" spans="1:13" ht="19.5">
      <c r="A5" s="395"/>
      <c r="B5" s="404"/>
      <c r="C5" s="397"/>
      <c r="D5" s="397"/>
      <c r="E5" s="405" t="s">
        <v>168</v>
      </c>
      <c r="F5" s="406"/>
      <c r="G5" s="407" t="s">
        <v>169</v>
      </c>
      <c r="H5" s="408"/>
      <c r="I5" s="409" t="s">
        <v>170</v>
      </c>
      <c r="J5" s="410"/>
      <c r="K5" s="397"/>
      <c r="L5" s="411" t="s">
        <v>148</v>
      </c>
    </row>
    <row r="6" spans="1:13" ht="23.25" customHeight="1">
      <c r="A6" s="395"/>
      <c r="B6" s="412" t="s">
        <v>160</v>
      </c>
      <c r="C6" s="413"/>
      <c r="D6" s="414"/>
      <c r="E6" s="415"/>
      <c r="F6" s="416" t="s">
        <v>171</v>
      </c>
      <c r="G6" s="417"/>
      <c r="H6" s="418" t="s">
        <v>172</v>
      </c>
      <c r="I6" s="419"/>
      <c r="J6" s="420" t="s">
        <v>173</v>
      </c>
      <c r="K6" s="421"/>
      <c r="L6" s="422">
        <f>E6*G6*I6</f>
        <v>0</v>
      </c>
      <c r="M6" s="423"/>
    </row>
    <row r="7" spans="1:13" ht="18.75" customHeight="1">
      <c r="A7" s="395"/>
      <c r="B7" s="412" t="s">
        <v>155</v>
      </c>
      <c r="C7" s="413"/>
      <c r="D7" s="414"/>
      <c r="E7" s="415"/>
      <c r="F7" s="416" t="s">
        <v>171</v>
      </c>
      <c r="G7" s="417"/>
      <c r="H7" s="424" t="s">
        <v>172</v>
      </c>
      <c r="I7" s="419"/>
      <c r="J7" s="420" t="s">
        <v>173</v>
      </c>
      <c r="K7" s="421"/>
      <c r="L7" s="422">
        <f>E7*G7*I7</f>
        <v>0</v>
      </c>
      <c r="M7" s="423"/>
    </row>
    <row r="8" spans="1:13" ht="18.75" customHeight="1">
      <c r="A8" s="395"/>
      <c r="B8" s="412" t="s">
        <v>158</v>
      </c>
      <c r="C8" s="413"/>
      <c r="D8" s="414"/>
      <c r="E8" s="415"/>
      <c r="F8" s="416" t="s">
        <v>171</v>
      </c>
      <c r="G8" s="417"/>
      <c r="H8" s="418" t="s">
        <v>172</v>
      </c>
      <c r="I8" s="419"/>
      <c r="J8" s="420" t="s">
        <v>173</v>
      </c>
      <c r="K8" s="421"/>
      <c r="L8" s="422">
        <f>E8*G8*I8</f>
        <v>0</v>
      </c>
      <c r="M8" s="423"/>
    </row>
    <row r="9" spans="1:13" ht="18.75" customHeight="1">
      <c r="A9" s="395"/>
      <c r="B9" s="412" t="s">
        <v>157</v>
      </c>
      <c r="C9" s="413"/>
      <c r="D9" s="414"/>
      <c r="E9" s="425"/>
      <c r="F9" s="416" t="s">
        <v>171</v>
      </c>
      <c r="G9" s="426"/>
      <c r="H9" s="418" t="s">
        <v>172</v>
      </c>
      <c r="I9" s="427"/>
      <c r="J9" s="420" t="s">
        <v>173</v>
      </c>
      <c r="K9" s="421"/>
      <c r="L9" s="422">
        <f>E9*G9*I9</f>
        <v>0</v>
      </c>
      <c r="M9" s="423"/>
    </row>
    <row r="10" spans="1:13" ht="18.75" customHeight="1">
      <c r="A10" s="395"/>
      <c r="B10" s="412" t="s">
        <v>162</v>
      </c>
      <c r="C10" s="413"/>
      <c r="D10" s="414"/>
      <c r="E10" s="415"/>
      <c r="F10" s="416" t="s">
        <v>171</v>
      </c>
      <c r="G10" s="417"/>
      <c r="H10" s="418" t="s">
        <v>172</v>
      </c>
      <c r="I10" s="419"/>
      <c r="J10" s="420" t="s">
        <v>173</v>
      </c>
      <c r="K10" s="421"/>
      <c r="L10" s="422">
        <f>E10*G10*I10</f>
        <v>0</v>
      </c>
      <c r="M10" s="423"/>
    </row>
    <row r="11" spans="1:13" ht="31.5" customHeight="1" thickBot="1">
      <c r="A11" s="395"/>
      <c r="B11" s="428" t="s">
        <v>1</v>
      </c>
      <c r="C11" s="423"/>
      <c r="D11" s="423"/>
      <c r="E11" s="429"/>
      <c r="F11" s="430"/>
      <c r="G11" s="431"/>
      <c r="H11" s="432"/>
      <c r="I11" s="433">
        <f>SUM(I6:I10)</f>
        <v>0</v>
      </c>
      <c r="J11" s="434" t="s">
        <v>174</v>
      </c>
      <c r="K11" s="435"/>
      <c r="L11" s="436"/>
      <c r="M11" s="423"/>
    </row>
    <row r="12" spans="1:13" ht="36" customHeight="1">
      <c r="A12" s="395"/>
      <c r="B12" s="423"/>
      <c r="C12" s="423"/>
      <c r="D12" s="423"/>
      <c r="E12" s="423"/>
      <c r="F12" s="423"/>
      <c r="G12" s="423"/>
      <c r="H12" s="423"/>
      <c r="I12" s="423"/>
      <c r="J12" s="423"/>
      <c r="K12" s="437" t="s">
        <v>175</v>
      </c>
      <c r="L12" s="438">
        <f>SUM(L6:L10)</f>
        <v>0</v>
      </c>
    </row>
    <row r="13" spans="1:13" ht="15.75">
      <c r="A13" s="395"/>
      <c r="B13" s="423"/>
      <c r="C13" s="423"/>
      <c r="D13" s="423"/>
      <c r="E13" s="423"/>
      <c r="F13" s="423"/>
      <c r="G13" s="423"/>
      <c r="H13" s="423"/>
      <c r="I13" s="423"/>
      <c r="J13" s="423"/>
      <c r="K13" s="439"/>
      <c r="L13" s="440"/>
      <c r="M13" s="390"/>
    </row>
    <row r="14" spans="1:13" ht="15.75">
      <c r="A14" s="395"/>
      <c r="B14" s="428"/>
      <c r="C14" s="423"/>
      <c r="D14" s="423"/>
      <c r="E14" s="439"/>
      <c r="F14" s="439"/>
      <c r="G14" s="439"/>
      <c r="H14" s="439"/>
      <c r="I14" s="439"/>
      <c r="J14" s="439"/>
      <c r="K14" s="439"/>
      <c r="L14" s="440"/>
      <c r="M14" s="390"/>
    </row>
    <row r="15" spans="1:13" ht="15.75">
      <c r="A15" s="395"/>
      <c r="B15" s="396" t="s">
        <v>176</v>
      </c>
      <c r="C15" s="397"/>
      <c r="D15" s="397"/>
      <c r="E15" s="397"/>
      <c r="F15" s="439"/>
      <c r="G15" s="439"/>
      <c r="H15" s="439"/>
      <c r="I15" s="423"/>
      <c r="J15" s="441" t="s">
        <v>16</v>
      </c>
      <c r="K15" s="439"/>
      <c r="L15" s="440"/>
      <c r="M15" s="390"/>
    </row>
    <row r="16" spans="1:13" ht="24" customHeight="1">
      <c r="A16" s="395"/>
      <c r="B16" s="423"/>
      <c r="C16" s="442" t="s">
        <v>177</v>
      </c>
      <c r="D16" s="443"/>
      <c r="E16" s="444">
        <f>L12</f>
        <v>0</v>
      </c>
      <c r="F16" s="445" t="s">
        <v>178</v>
      </c>
      <c r="G16" s="446">
        <v>8.5</v>
      </c>
      <c r="H16" s="447" t="s">
        <v>136</v>
      </c>
      <c r="I16" s="414"/>
      <c r="J16" s="448">
        <f>E16*G16/100</f>
        <v>0</v>
      </c>
      <c r="K16" s="439"/>
      <c r="L16" s="440"/>
      <c r="M16" s="390"/>
    </row>
    <row r="17" spans="1:13" ht="21" customHeight="1">
      <c r="A17" s="395"/>
      <c r="B17" s="423"/>
      <c r="C17" s="442" t="s">
        <v>179</v>
      </c>
      <c r="D17" s="443"/>
      <c r="E17" s="444">
        <f>L12</f>
        <v>0</v>
      </c>
      <c r="F17" s="445" t="s">
        <v>178</v>
      </c>
      <c r="G17" s="446">
        <v>1.5</v>
      </c>
      <c r="H17" s="447" t="s">
        <v>136</v>
      </c>
      <c r="I17" s="414"/>
      <c r="J17" s="448">
        <f>E17*G17/100</f>
        <v>0</v>
      </c>
      <c r="K17" s="439"/>
      <c r="L17" s="440"/>
      <c r="M17" s="390"/>
    </row>
    <row r="18" spans="1:13" ht="21" customHeight="1">
      <c r="A18" s="395"/>
      <c r="B18" s="423"/>
      <c r="C18" s="442" t="s">
        <v>180</v>
      </c>
      <c r="D18" s="443"/>
      <c r="E18" s="449">
        <f>B28/180</f>
        <v>0</v>
      </c>
      <c r="F18" s="445" t="s">
        <v>181</v>
      </c>
      <c r="G18" s="450">
        <v>7</v>
      </c>
      <c r="H18" s="447" t="s">
        <v>182</v>
      </c>
      <c r="I18" s="414"/>
      <c r="J18" s="448">
        <f>E18*G18</f>
        <v>0</v>
      </c>
      <c r="K18" s="439"/>
      <c r="L18" s="440"/>
      <c r="M18" s="390"/>
    </row>
    <row r="19" spans="1:13" ht="21" customHeight="1">
      <c r="A19" s="395"/>
      <c r="B19" s="423"/>
      <c r="C19" s="442" t="s">
        <v>183</v>
      </c>
      <c r="D19" s="443"/>
      <c r="E19" s="449">
        <f>B28/180</f>
        <v>0</v>
      </c>
      <c r="F19" s="445" t="s">
        <v>181</v>
      </c>
      <c r="G19" s="450">
        <v>20</v>
      </c>
      <c r="H19" s="447" t="s">
        <v>182</v>
      </c>
      <c r="I19" s="414"/>
      <c r="J19" s="448">
        <f>E19*G19</f>
        <v>0</v>
      </c>
      <c r="K19" s="439"/>
      <c r="L19" s="440"/>
      <c r="M19" s="390"/>
    </row>
    <row r="20" spans="1:13" ht="20.25" customHeight="1" thickBot="1">
      <c r="A20" s="395"/>
      <c r="B20" s="423"/>
      <c r="C20" s="442" t="s">
        <v>184</v>
      </c>
      <c r="D20" s="443"/>
      <c r="E20" s="449">
        <f>B28/180</f>
        <v>0</v>
      </c>
      <c r="F20" s="445" t="s">
        <v>181</v>
      </c>
      <c r="G20" s="450">
        <v>7</v>
      </c>
      <c r="H20" s="447" t="s">
        <v>182</v>
      </c>
      <c r="I20" s="414"/>
      <c r="J20" s="451">
        <f>E20*G20</f>
        <v>0</v>
      </c>
      <c r="K20" s="452"/>
      <c r="L20" s="453">
        <f>SUM(J16:J20)</f>
        <v>0</v>
      </c>
      <c r="M20" s="390"/>
    </row>
    <row r="21" spans="1:13" ht="27.75" customHeight="1">
      <c r="A21" s="395"/>
      <c r="B21" s="439"/>
      <c r="C21" s="439"/>
      <c r="D21" s="428"/>
      <c r="E21" s="439"/>
      <c r="F21" s="439"/>
      <c r="G21" s="439"/>
      <c r="H21" s="439"/>
      <c r="I21" s="423"/>
      <c r="J21" s="423"/>
      <c r="K21" s="454" t="s">
        <v>185</v>
      </c>
      <c r="L21" s="455">
        <f>L12-L20</f>
        <v>0</v>
      </c>
      <c r="M21" s="390"/>
    </row>
    <row r="22" spans="1:13" ht="14.25" customHeight="1" thickBot="1">
      <c r="A22" s="395"/>
      <c r="B22" s="439"/>
      <c r="C22" s="439"/>
      <c r="D22" s="439"/>
      <c r="E22" s="439"/>
      <c r="F22" s="439"/>
      <c r="G22" s="439"/>
      <c r="H22" s="439"/>
      <c r="I22" s="456"/>
      <c r="J22" s="439"/>
      <c r="K22" s="439"/>
      <c r="L22" s="457"/>
      <c r="M22" s="390"/>
    </row>
    <row r="23" spans="1:13" ht="16.5" thickTop="1">
      <c r="A23" s="395"/>
      <c r="B23" s="428"/>
      <c r="C23" s="439"/>
      <c r="D23" s="439"/>
      <c r="E23" s="439"/>
      <c r="F23" s="439"/>
      <c r="G23" s="458" t="s">
        <v>186</v>
      </c>
      <c r="H23" s="459"/>
      <c r="I23" s="459"/>
      <c r="J23" s="459"/>
      <c r="K23" s="439"/>
      <c r="L23" s="440"/>
      <c r="M23" s="390"/>
    </row>
    <row r="24" spans="1:13" ht="65.25" customHeight="1" thickBot="1">
      <c r="A24" s="395"/>
      <c r="B24" s="439"/>
      <c r="C24" s="439"/>
      <c r="D24" s="439"/>
      <c r="E24" s="439"/>
      <c r="F24" s="439"/>
      <c r="G24" s="439"/>
      <c r="H24" s="439"/>
      <c r="I24" s="460" t="s">
        <v>1</v>
      </c>
      <c r="J24" s="460" t="s">
        <v>1</v>
      </c>
      <c r="K24" s="439"/>
      <c r="L24" s="440"/>
      <c r="M24" s="390"/>
    </row>
    <row r="25" spans="1:13" ht="41.25" customHeight="1">
      <c r="A25" s="461"/>
      <c r="B25" s="462"/>
      <c r="C25" s="463"/>
      <c r="D25" s="464"/>
      <c r="E25" s="465"/>
      <c r="F25" s="466" t="s">
        <v>187</v>
      </c>
      <c r="G25" s="465"/>
      <c r="H25" s="467" t="s">
        <v>1</v>
      </c>
      <c r="I25" s="464" t="s">
        <v>1</v>
      </c>
      <c r="J25" s="462"/>
      <c r="K25" s="462"/>
      <c r="L25" s="468"/>
      <c r="M25" s="390"/>
    </row>
    <row r="26" spans="1:13" ht="27" customHeight="1">
      <c r="A26" s="469"/>
      <c r="B26" s="470"/>
      <c r="C26" s="471"/>
      <c r="D26" s="472"/>
      <c r="E26" s="473"/>
      <c r="F26" s="474"/>
      <c r="G26" s="473"/>
      <c r="H26" s="475"/>
      <c r="I26" s="472"/>
      <c r="J26" s="470"/>
      <c r="K26" s="470"/>
      <c r="L26" s="476"/>
      <c r="M26" s="390"/>
    </row>
    <row r="27" spans="1:13" ht="22.5" customHeight="1">
      <c r="A27" s="477"/>
      <c r="B27" s="478"/>
      <c r="C27" s="479" t="s">
        <v>188</v>
      </c>
      <c r="D27" s="480"/>
      <c r="E27" s="481"/>
      <c r="F27" s="482" t="s">
        <v>189</v>
      </c>
      <c r="G27" s="482"/>
      <c r="H27" s="482"/>
      <c r="I27" s="483"/>
      <c r="J27" s="482" t="s">
        <v>190</v>
      </c>
      <c r="K27" s="482"/>
      <c r="L27" s="484"/>
      <c r="M27" s="390"/>
    </row>
    <row r="28" spans="1:13" ht="22.5" customHeight="1">
      <c r="A28" s="485"/>
      <c r="B28" s="486">
        <f>E6*I6+E7*I7+E8*I8+E9*I9+E10*I10</f>
        <v>0</v>
      </c>
      <c r="C28" s="487" t="s">
        <v>191</v>
      </c>
      <c r="D28" s="487"/>
      <c r="E28" s="487"/>
      <c r="F28" s="488" t="e">
        <f>L12/E20</f>
        <v>#DIV/0!</v>
      </c>
      <c r="G28" s="489" t="s">
        <v>192</v>
      </c>
      <c r="H28" s="487"/>
      <c r="I28" s="490"/>
      <c r="J28" s="491" t="e">
        <f>L21/E20</f>
        <v>#DIV/0!</v>
      </c>
      <c r="K28" s="489" t="s">
        <v>193</v>
      </c>
      <c r="L28" s="492"/>
    </row>
    <row r="29" spans="1:13" ht="18" customHeight="1">
      <c r="A29" s="469"/>
      <c r="B29" s="493">
        <f>I11</f>
        <v>0</v>
      </c>
      <c r="C29" s="494" t="s">
        <v>194</v>
      </c>
      <c r="D29" s="494"/>
      <c r="E29" s="494"/>
      <c r="F29" s="495" t="e">
        <f>L12/I11</f>
        <v>#DIV/0!</v>
      </c>
      <c r="G29" s="496" t="s">
        <v>195</v>
      </c>
      <c r="H29" s="494"/>
      <c r="I29" s="497"/>
      <c r="J29" s="498" t="e">
        <f>L21/I11</f>
        <v>#DIV/0!</v>
      </c>
      <c r="K29" s="496" t="s">
        <v>196</v>
      </c>
      <c r="L29" s="499"/>
    </row>
    <row r="30" spans="1:13" ht="18" customHeight="1">
      <c r="A30" s="469"/>
      <c r="B30" s="500">
        <f>E11</f>
        <v>0</v>
      </c>
      <c r="C30" s="494" t="s">
        <v>197</v>
      </c>
      <c r="D30" s="494"/>
      <c r="E30" s="494"/>
      <c r="F30" s="495" t="e">
        <f>L12/B28</f>
        <v>#DIV/0!</v>
      </c>
      <c r="G30" s="496" t="s">
        <v>198</v>
      </c>
      <c r="H30" s="494"/>
      <c r="I30" s="497"/>
      <c r="J30" s="498" t="e">
        <f>L21/B28</f>
        <v>#DIV/0!</v>
      </c>
      <c r="K30" s="496" t="s">
        <v>199</v>
      </c>
      <c r="L30" s="499"/>
    </row>
    <row r="31" spans="1:13" ht="18" customHeight="1">
      <c r="A31" s="469"/>
      <c r="B31" s="493">
        <f>E18</f>
        <v>0</v>
      </c>
      <c r="C31" s="494" t="s">
        <v>200</v>
      </c>
      <c r="D31" s="494"/>
      <c r="E31" s="494"/>
      <c r="F31" s="501" t="e">
        <f>L20/L12</f>
        <v>#DIV/0!</v>
      </c>
      <c r="G31" s="496" t="s">
        <v>201</v>
      </c>
      <c r="H31" s="494"/>
      <c r="I31" s="497"/>
      <c r="J31" s="494"/>
      <c r="K31" s="494"/>
      <c r="L31" s="499"/>
      <c r="M31" s="390"/>
    </row>
    <row r="32" spans="1:13" ht="18" customHeight="1">
      <c r="A32" s="469"/>
      <c r="B32" s="494"/>
      <c r="C32" s="494"/>
      <c r="D32" s="494"/>
      <c r="E32" s="494"/>
      <c r="F32" s="495" t="e">
        <f>L20/I11</f>
        <v>#DIV/0!</v>
      </c>
      <c r="G32" s="496" t="s">
        <v>202</v>
      </c>
      <c r="H32" s="494"/>
      <c r="I32" s="497"/>
      <c r="J32" s="494"/>
      <c r="K32" s="496"/>
      <c r="L32" s="499"/>
      <c r="M32" s="390"/>
    </row>
    <row r="33" spans="1:13" ht="16.5" thickBot="1">
      <c r="A33" s="502"/>
      <c r="B33" s="503"/>
      <c r="C33" s="503"/>
      <c r="D33" s="503"/>
      <c r="E33" s="503"/>
      <c r="F33" s="504"/>
      <c r="G33" s="503"/>
      <c r="H33" s="503"/>
      <c r="I33" s="505"/>
      <c r="J33" s="503"/>
      <c r="K33" s="503"/>
      <c r="L33" s="506"/>
      <c r="M33" s="387"/>
    </row>
    <row r="34" spans="1:13" ht="15.75"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387"/>
    </row>
    <row r="35" spans="1:13" ht="15.75"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</row>
  </sheetData>
  <printOptions horizontalCentered="1" verticalCentered="1" gridLinesSet="0"/>
  <pageMargins left="0.55118110236220474" right="0.15748031496062992" top="0.98425196850393704" bottom="0.98425196850393704" header="0.51181102362204722" footer="0.51181102362204722"/>
  <pageSetup paperSize="9" scale="83" orientation="portrait" horizontalDpi="4294967292" verticalDpi="0" r:id="rId1"/>
  <headerFooter alignWithMargins="0">
    <oddHeader>&amp;R&amp;"Courier,Bold Italic"&amp;12Attachment</oddHeader>
    <oddFooter>&amp;L&amp;8&amp;F/&amp;A
Roger Herden, DPI&amp;CFigures Supplied by Producer&amp;R&amp;D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showGridLines="0" showZeros="0" topLeftCell="D1" zoomScale="80" workbookViewId="0">
      <selection activeCell="K7" sqref="K7"/>
    </sheetView>
  </sheetViews>
  <sheetFormatPr defaultRowHeight="12"/>
  <cols>
    <col min="1" max="1" width="2.25" customWidth="1"/>
    <col min="2" max="5" width="12.625" customWidth="1"/>
    <col min="6" max="6" width="15" customWidth="1"/>
    <col min="7" max="7" width="3.5" customWidth="1"/>
    <col min="8" max="8" width="3.125" customWidth="1"/>
    <col min="9" max="10" width="12.625" customWidth="1"/>
    <col min="11" max="11" width="14.625" customWidth="1"/>
    <col min="12" max="12" width="13.5" customWidth="1"/>
  </cols>
  <sheetData>
    <row r="1" spans="1:13" ht="33" customHeight="1">
      <c r="A1" s="208"/>
      <c r="B1" s="232" t="s">
        <v>203</v>
      </c>
      <c r="C1" s="209"/>
      <c r="D1" s="209"/>
      <c r="E1" s="209"/>
      <c r="F1" s="209"/>
      <c r="G1" s="210"/>
      <c r="H1" s="211" t="s">
        <v>204</v>
      </c>
      <c r="I1" s="209"/>
      <c r="J1" s="209"/>
      <c r="K1" s="210"/>
      <c r="L1" s="210"/>
      <c r="M1" s="201"/>
    </row>
    <row r="2" spans="1:13" ht="20.25" customHeight="1">
      <c r="A2" s="208"/>
      <c r="B2" s="233" t="s">
        <v>205</v>
      </c>
      <c r="C2" s="212" t="str">
        <f>budget!C3</f>
        <v>Joe Blogs</v>
      </c>
      <c r="D2" s="200"/>
      <c r="E2" s="200"/>
      <c r="F2" s="213"/>
      <c r="G2" s="213"/>
      <c r="H2" s="213"/>
      <c r="I2" s="200"/>
      <c r="J2" s="213"/>
      <c r="K2" s="213"/>
      <c r="L2" s="214" t="str">
        <f>budget!L3</f>
        <v>2015/16</v>
      </c>
      <c r="M2" s="215" t="s">
        <v>206</v>
      </c>
    </row>
    <row r="3" spans="1:13" ht="20.25" customHeight="1" thickBot="1">
      <c r="A3" s="216"/>
      <c r="B3" s="200"/>
      <c r="C3" s="212" t="str">
        <f>budget!C4</f>
        <v>Goondiwindi</v>
      </c>
      <c r="D3" s="200"/>
      <c r="E3" s="200"/>
      <c r="F3" s="210"/>
      <c r="G3" s="210"/>
      <c r="H3" s="210"/>
      <c r="I3" s="200"/>
      <c r="J3" s="200"/>
      <c r="K3" s="200"/>
      <c r="L3" s="200"/>
      <c r="M3" s="217"/>
    </row>
    <row r="4" spans="1:13" ht="27" customHeight="1">
      <c r="A4" s="206"/>
      <c r="B4" s="205"/>
      <c r="C4" s="230" t="s">
        <v>207</v>
      </c>
      <c r="D4" s="84"/>
      <c r="E4" s="84"/>
      <c r="F4" s="237" t="str">
        <f>L2</f>
        <v>2015/16</v>
      </c>
      <c r="G4" s="84"/>
      <c r="H4" s="85"/>
      <c r="I4" s="81"/>
      <c r="J4" s="231" t="s">
        <v>17</v>
      </c>
      <c r="K4" s="238" t="str">
        <f>L2</f>
        <v>2015/16</v>
      </c>
      <c r="L4" s="82"/>
      <c r="M4" s="83"/>
    </row>
    <row r="5" spans="1:13" ht="15">
      <c r="A5" s="35"/>
      <c r="B5" s="229" t="s">
        <v>208</v>
      </c>
      <c r="C5" s="11"/>
      <c r="D5" s="11"/>
      <c r="E5" s="11"/>
      <c r="F5" s="77" t="s">
        <v>16</v>
      </c>
      <c r="G5" s="11"/>
      <c r="H5" s="16"/>
      <c r="I5" s="229" t="s">
        <v>209</v>
      </c>
      <c r="J5" s="11"/>
      <c r="K5" s="77" t="s">
        <v>16</v>
      </c>
      <c r="L5" s="73" t="s">
        <v>210</v>
      </c>
      <c r="M5" s="43"/>
    </row>
    <row r="6" spans="1:13" ht="15">
      <c r="A6" s="35"/>
      <c r="B6" s="67" t="s">
        <v>43</v>
      </c>
      <c r="C6" s="41"/>
      <c r="D6" s="41"/>
      <c r="E6" s="41"/>
      <c r="F6" s="218">
        <f>budget!$K29</f>
        <v>0</v>
      </c>
      <c r="G6" s="41"/>
      <c r="H6" s="16"/>
      <c r="I6" s="234" t="s">
        <v>211</v>
      </c>
      <c r="J6" s="11"/>
      <c r="K6" s="11"/>
      <c r="L6" s="11"/>
      <c r="M6" s="43"/>
    </row>
    <row r="7" spans="1:13" ht="15">
      <c r="A7" s="207"/>
      <c r="B7" s="67" t="s">
        <v>212</v>
      </c>
      <c r="C7" s="41"/>
      <c r="D7" s="41"/>
      <c r="E7" s="41"/>
      <c r="F7" s="218">
        <f>budget!$K30</f>
        <v>0</v>
      </c>
      <c r="G7" s="41"/>
      <c r="H7" s="78"/>
      <c r="I7" s="67" t="s">
        <v>29</v>
      </c>
      <c r="J7" s="41"/>
      <c r="K7" s="218">
        <f>budget!$K17</f>
        <v>0</v>
      </c>
      <c r="L7" s="218">
        <f>budget!D17</f>
        <v>0</v>
      </c>
      <c r="M7" s="76" t="s">
        <v>173</v>
      </c>
    </row>
    <row r="8" spans="1:13" ht="15">
      <c r="A8" s="207"/>
      <c r="B8" s="67" t="s">
        <v>213</v>
      </c>
      <c r="C8" s="41"/>
      <c r="D8" s="41"/>
      <c r="E8" s="41"/>
      <c r="F8" s="218"/>
      <c r="G8" s="41"/>
      <c r="H8" s="16"/>
      <c r="I8" s="28" t="s">
        <v>1</v>
      </c>
      <c r="J8" s="11"/>
      <c r="K8" s="132"/>
      <c r="L8" s="132"/>
      <c r="M8" s="43"/>
    </row>
    <row r="9" spans="1:13" ht="15">
      <c r="A9" s="207"/>
      <c r="B9" s="67" t="s">
        <v>214</v>
      </c>
      <c r="C9" s="41"/>
      <c r="D9" s="41"/>
      <c r="E9" s="41"/>
      <c r="F9" s="218">
        <f>budget!F41</f>
        <v>0</v>
      </c>
      <c r="G9" s="41"/>
      <c r="H9" s="78"/>
      <c r="I9" s="67" t="s">
        <v>31</v>
      </c>
      <c r="J9" s="41"/>
      <c r="K9" s="218">
        <f>budget!$K18</f>
        <v>0</v>
      </c>
      <c r="L9" s="218">
        <f>budget!D18</f>
        <v>0</v>
      </c>
      <c r="M9" s="76" t="s">
        <v>173</v>
      </c>
    </row>
    <row r="10" spans="1:13" ht="15">
      <c r="A10" s="207"/>
      <c r="B10" s="67" t="s">
        <v>45</v>
      </c>
      <c r="C10" s="41"/>
      <c r="D10" s="41"/>
      <c r="E10" s="41"/>
      <c r="F10" s="218">
        <f>budget!$K31</f>
        <v>0</v>
      </c>
      <c r="G10" s="41"/>
      <c r="H10" s="16"/>
      <c r="I10" s="28" t="s">
        <v>1</v>
      </c>
      <c r="J10" s="11"/>
      <c r="K10" s="132"/>
      <c r="L10" s="132"/>
      <c r="M10" s="43"/>
    </row>
    <row r="11" spans="1:13" ht="15">
      <c r="A11" s="207"/>
      <c r="B11" s="67" t="s">
        <v>215</v>
      </c>
      <c r="C11" s="41"/>
      <c r="D11" s="41"/>
      <c r="E11" s="41"/>
      <c r="F11" s="218">
        <f>budget!$K32+budget!F43</f>
        <v>0</v>
      </c>
      <c r="G11" s="41"/>
      <c r="H11" s="16"/>
      <c r="I11" s="28" t="s">
        <v>1</v>
      </c>
      <c r="J11" s="11"/>
      <c r="K11" s="132"/>
      <c r="L11" s="132"/>
      <c r="M11" s="43"/>
    </row>
    <row r="12" spans="1:13" ht="15">
      <c r="A12" s="207"/>
      <c r="B12" s="67" t="s">
        <v>216</v>
      </c>
      <c r="C12" s="41"/>
      <c r="D12" s="41"/>
      <c r="E12" s="41"/>
      <c r="F12" s="218">
        <f>budget!$K33</f>
        <v>0</v>
      </c>
      <c r="G12" s="41"/>
      <c r="H12" s="78"/>
      <c r="I12" s="67" t="s">
        <v>217</v>
      </c>
      <c r="J12" s="41"/>
      <c r="K12" s="218">
        <f>budget!$K19</f>
        <v>0</v>
      </c>
      <c r="L12" s="218">
        <f>wool!B31</f>
        <v>0</v>
      </c>
      <c r="M12" s="76" t="s">
        <v>218</v>
      </c>
    </row>
    <row r="13" spans="1:13" ht="15">
      <c r="A13" s="207"/>
      <c r="B13" s="67" t="s">
        <v>117</v>
      </c>
      <c r="C13" s="41"/>
      <c r="D13" s="41"/>
      <c r="E13" s="41"/>
      <c r="F13" s="218">
        <f>budget!F40</f>
        <v>0</v>
      </c>
      <c r="G13" s="41"/>
      <c r="H13" s="16"/>
      <c r="I13" s="28" t="s">
        <v>1</v>
      </c>
      <c r="J13" s="11"/>
      <c r="K13" s="132"/>
      <c r="L13" s="218">
        <f>budget!D19</f>
        <v>0</v>
      </c>
      <c r="M13" s="76" t="s">
        <v>219</v>
      </c>
    </row>
    <row r="14" spans="1:13" ht="15">
      <c r="A14" s="207"/>
      <c r="B14" s="67" t="s">
        <v>50</v>
      </c>
      <c r="C14" s="41"/>
      <c r="D14" s="41"/>
      <c r="E14" s="41"/>
      <c r="F14" s="218">
        <f>budget!$K34</f>
        <v>0</v>
      </c>
      <c r="G14" s="41"/>
      <c r="H14" s="16"/>
      <c r="I14" s="28" t="s">
        <v>1</v>
      </c>
      <c r="J14" s="11"/>
      <c r="K14" s="132"/>
      <c r="L14" s="132"/>
      <c r="M14" s="43"/>
    </row>
    <row r="15" spans="1:13" ht="15">
      <c r="A15" s="207"/>
      <c r="B15" s="67" t="s">
        <v>220</v>
      </c>
      <c r="C15" s="41"/>
      <c r="D15" s="41"/>
      <c r="E15" s="41"/>
      <c r="F15" s="218">
        <f>budget!$K35+budget!F37</f>
        <v>0</v>
      </c>
      <c r="G15" s="41"/>
      <c r="H15" s="78"/>
      <c r="I15" s="67" t="s">
        <v>221</v>
      </c>
      <c r="J15" s="41"/>
      <c r="K15" s="218">
        <f>budget!$K13</f>
        <v>0</v>
      </c>
      <c r="L15" s="218">
        <f>budget!G13</f>
        <v>0</v>
      </c>
      <c r="M15" s="75" t="s">
        <v>218</v>
      </c>
    </row>
    <row r="16" spans="1:13" ht="15">
      <c r="A16" s="207"/>
      <c r="B16" s="67" t="s">
        <v>222</v>
      </c>
      <c r="C16" s="41"/>
      <c r="D16" s="41"/>
      <c r="E16" s="41"/>
      <c r="F16" s="218">
        <f>budget!F42</f>
        <v>0</v>
      </c>
      <c r="G16" s="41"/>
      <c r="H16" s="16"/>
      <c r="I16" s="28" t="s">
        <v>1</v>
      </c>
      <c r="J16" s="11"/>
      <c r="K16" s="132"/>
      <c r="L16" s="218">
        <f>budget!E13</f>
        <v>0</v>
      </c>
      <c r="M16" s="75" t="s">
        <v>223</v>
      </c>
    </row>
    <row r="17" spans="1:13" ht="15">
      <c r="A17" s="207"/>
      <c r="B17" s="67" t="s">
        <v>224</v>
      </c>
      <c r="C17" s="41"/>
      <c r="D17" s="41"/>
      <c r="E17" s="41"/>
      <c r="F17" s="218">
        <f>budget!$K36</f>
        <v>0</v>
      </c>
      <c r="G17" s="41"/>
      <c r="H17" s="16"/>
      <c r="I17" s="28" t="s">
        <v>1</v>
      </c>
      <c r="J17" s="11"/>
      <c r="K17" s="132"/>
      <c r="L17" s="132"/>
      <c r="M17" s="43"/>
    </row>
    <row r="18" spans="1:13" ht="15">
      <c r="A18" s="207"/>
      <c r="B18" s="67" t="s">
        <v>225</v>
      </c>
      <c r="C18" s="41"/>
      <c r="D18" s="41"/>
      <c r="E18" s="41"/>
      <c r="F18" s="218"/>
      <c r="G18" s="41"/>
      <c r="H18" s="16"/>
      <c r="I18" s="234" t="s">
        <v>226</v>
      </c>
      <c r="J18" s="11"/>
      <c r="K18" s="132"/>
      <c r="L18" s="132"/>
      <c r="M18" s="43"/>
    </row>
    <row r="19" spans="1:13" ht="15">
      <c r="A19" s="207"/>
      <c r="B19" s="67" t="s">
        <v>227</v>
      </c>
      <c r="C19" s="41"/>
      <c r="D19" s="41"/>
      <c r="E19" s="41"/>
      <c r="F19" s="218">
        <f>budget!K28</f>
        <v>0</v>
      </c>
      <c r="G19" s="41"/>
      <c r="H19" s="16"/>
      <c r="J19" s="11"/>
      <c r="K19" s="132"/>
      <c r="L19" s="218">
        <f>budget!E9</f>
        <v>0</v>
      </c>
      <c r="M19" s="76" t="s">
        <v>223</v>
      </c>
    </row>
    <row r="20" spans="1:13" ht="15">
      <c r="A20" s="207"/>
      <c r="B20" s="67" t="s">
        <v>228</v>
      </c>
      <c r="C20" s="41"/>
      <c r="D20" s="41"/>
      <c r="E20" s="41"/>
      <c r="F20" s="218">
        <f>budget!$K37</f>
        <v>0</v>
      </c>
      <c r="G20" s="41"/>
      <c r="H20" s="78"/>
      <c r="I20" s="71" t="str">
        <f>budget!B9</f>
        <v>Wheat</v>
      </c>
      <c r="J20" s="67"/>
      <c r="K20" s="218">
        <f>budget!$K9</f>
        <v>0</v>
      </c>
      <c r="L20" s="218">
        <f>budget!G9</f>
        <v>0</v>
      </c>
      <c r="M20" s="76" t="s">
        <v>229</v>
      </c>
    </row>
    <row r="21" spans="1:13" ht="15">
      <c r="A21" s="207"/>
      <c r="B21" s="67" t="s">
        <v>55</v>
      </c>
      <c r="C21" s="41"/>
      <c r="D21" s="41"/>
      <c r="E21" s="41"/>
      <c r="F21" s="218">
        <f>budget!$K38</f>
        <v>0</v>
      </c>
      <c r="G21" s="41"/>
      <c r="H21" s="16"/>
      <c r="I21" s="11"/>
      <c r="J21" s="11"/>
      <c r="K21" s="226"/>
      <c r="L21" s="218">
        <f>budget!E10</f>
        <v>0</v>
      </c>
      <c r="M21" s="76" t="s">
        <v>223</v>
      </c>
    </row>
    <row r="22" spans="1:13" ht="15">
      <c r="A22" s="207"/>
      <c r="B22" s="67" t="s">
        <v>56</v>
      </c>
      <c r="C22" s="41"/>
      <c r="D22" s="41"/>
      <c r="E22" s="41"/>
      <c r="F22" s="218">
        <f>budget!$K39</f>
        <v>0</v>
      </c>
      <c r="G22" s="41"/>
      <c r="H22" s="78"/>
      <c r="I22" s="71" t="str">
        <f>budget!B10</f>
        <v>Barley</v>
      </c>
      <c r="J22" s="41"/>
      <c r="K22" s="218">
        <f>budget!$K10</f>
        <v>0</v>
      </c>
      <c r="L22" s="218">
        <f>budget!G10</f>
        <v>0</v>
      </c>
      <c r="M22" s="76" t="s">
        <v>229</v>
      </c>
    </row>
    <row r="23" spans="1:13" ht="15">
      <c r="A23" s="207"/>
      <c r="B23" s="67" t="s">
        <v>230</v>
      </c>
      <c r="C23" s="41"/>
      <c r="D23" s="41"/>
      <c r="E23" s="41"/>
      <c r="F23" s="218"/>
      <c r="G23" s="41"/>
      <c r="H23" s="16"/>
      <c r="I23" s="18"/>
      <c r="J23" s="50"/>
      <c r="K23" s="227"/>
      <c r="L23" s="218">
        <f>budget!E11</f>
        <v>0</v>
      </c>
      <c r="M23" s="75" t="s">
        <v>223</v>
      </c>
    </row>
    <row r="24" spans="1:13" ht="15">
      <c r="A24" s="207"/>
      <c r="B24" s="67" t="s">
        <v>231</v>
      </c>
      <c r="C24" s="41"/>
      <c r="D24" s="41"/>
      <c r="E24" s="41"/>
      <c r="F24" s="218">
        <f>budget!$K40+budget!F38</f>
        <v>0</v>
      </c>
      <c r="G24" s="54"/>
      <c r="H24" s="78"/>
      <c r="I24" s="71" t="str">
        <f>budget!B11</f>
        <v>Oats</v>
      </c>
      <c r="J24" s="41"/>
      <c r="K24" s="218">
        <f>budget!$K11</f>
        <v>0</v>
      </c>
      <c r="L24" s="218">
        <f>budget!G11</f>
        <v>0</v>
      </c>
      <c r="M24" s="75" t="s">
        <v>229</v>
      </c>
    </row>
    <row r="25" spans="1:13" ht="15">
      <c r="A25" s="207"/>
      <c r="B25" s="67" t="s">
        <v>116</v>
      </c>
      <c r="C25" s="41"/>
      <c r="D25" s="41"/>
      <c r="E25" s="41"/>
      <c r="F25" s="218">
        <f>budget!F39</f>
        <v>0</v>
      </c>
      <c r="G25" s="41"/>
      <c r="H25" s="16"/>
      <c r="I25" s="11"/>
      <c r="J25" s="11"/>
      <c r="K25" s="226"/>
      <c r="L25" s="218">
        <f>budget!E12</f>
        <v>0</v>
      </c>
      <c r="M25" s="76" t="s">
        <v>223</v>
      </c>
    </row>
    <row r="26" spans="1:13" ht="15">
      <c r="A26" s="207"/>
      <c r="B26" s="67" t="s">
        <v>58</v>
      </c>
      <c r="C26" s="41"/>
      <c r="D26" s="41"/>
      <c r="E26" s="41"/>
      <c r="F26" s="218">
        <f>budget!$K41</f>
        <v>0</v>
      </c>
      <c r="G26" s="41"/>
      <c r="H26" s="78"/>
      <c r="I26" s="71" t="str">
        <f>budget!B12</f>
        <v>Sorghum</v>
      </c>
      <c r="J26" s="41"/>
      <c r="K26" s="218">
        <f>budget!$K12</f>
        <v>0</v>
      </c>
      <c r="L26" s="218">
        <f>budget!G12</f>
        <v>0</v>
      </c>
      <c r="M26" s="76" t="s">
        <v>229</v>
      </c>
    </row>
    <row r="27" spans="1:13" ht="15">
      <c r="A27" s="207"/>
      <c r="B27" s="67" t="s">
        <v>59</v>
      </c>
      <c r="C27" s="41"/>
      <c r="D27" s="41"/>
      <c r="E27" s="41"/>
      <c r="F27" s="218">
        <f>budget!$K42</f>
        <v>0</v>
      </c>
      <c r="G27" s="41"/>
      <c r="H27" s="16"/>
      <c r="I27" s="28" t="s">
        <v>1</v>
      </c>
      <c r="J27" s="11"/>
      <c r="K27" s="226"/>
      <c r="L27" s="218">
        <f>budget!E14</f>
        <v>0</v>
      </c>
      <c r="M27" s="76" t="s">
        <v>223</v>
      </c>
    </row>
    <row r="28" spans="1:13" ht="15">
      <c r="A28" s="207"/>
      <c r="B28" s="67" t="s">
        <v>232</v>
      </c>
      <c r="C28" s="41"/>
      <c r="D28" s="41"/>
      <c r="E28" s="41"/>
      <c r="F28" s="218"/>
      <c r="G28" s="41"/>
      <c r="H28" s="78"/>
      <c r="I28" s="71" t="str">
        <f>budget!B14</f>
        <v>Hay</v>
      </c>
      <c r="J28" s="41"/>
      <c r="K28" s="218">
        <f>budget!$K14</f>
        <v>0</v>
      </c>
      <c r="L28" s="218">
        <f>budget!G14</f>
        <v>0</v>
      </c>
      <c r="M28" s="75" t="s">
        <v>229</v>
      </c>
    </row>
    <row r="29" spans="1:13" ht="15">
      <c r="A29" s="207"/>
      <c r="B29" s="67" t="s">
        <v>233</v>
      </c>
      <c r="C29" s="41"/>
      <c r="D29" s="41"/>
      <c r="E29" s="41"/>
      <c r="F29" s="218"/>
      <c r="G29" s="41"/>
      <c r="H29" s="16"/>
      <c r="I29" s="28" t="s">
        <v>1</v>
      </c>
      <c r="J29" s="11"/>
      <c r="K29" s="132"/>
      <c r="L29" s="228"/>
      <c r="M29" s="69"/>
    </row>
    <row r="30" spans="1:13" ht="15">
      <c r="A30" s="207"/>
      <c r="B30" s="67" t="s">
        <v>234</v>
      </c>
      <c r="C30" s="41"/>
      <c r="D30" s="41"/>
      <c r="E30" s="41"/>
      <c r="F30" s="218">
        <f>budget!$K43</f>
        <v>0</v>
      </c>
      <c r="G30" s="41"/>
      <c r="H30" s="16"/>
      <c r="I30" s="28" t="s">
        <v>1</v>
      </c>
      <c r="J30" s="11"/>
      <c r="K30" s="132"/>
      <c r="L30" s="132"/>
      <c r="M30" s="26" t="s">
        <v>1</v>
      </c>
    </row>
    <row r="31" spans="1:13" ht="15">
      <c r="A31" s="207"/>
      <c r="B31" s="67" t="s">
        <v>235</v>
      </c>
      <c r="C31" s="41"/>
      <c r="D31" s="41"/>
      <c r="E31" s="41"/>
      <c r="F31" s="218">
        <f>budget!$K44</f>
        <v>0</v>
      </c>
      <c r="G31" s="41"/>
      <c r="H31" s="16"/>
      <c r="I31" s="28" t="s">
        <v>1</v>
      </c>
      <c r="J31" s="11"/>
      <c r="K31" s="132"/>
      <c r="L31" s="132"/>
      <c r="M31" s="43"/>
    </row>
    <row r="32" spans="1:13" ht="15">
      <c r="A32" s="207"/>
      <c r="B32" s="67" t="s">
        <v>236</v>
      </c>
      <c r="C32" s="41"/>
      <c r="D32" s="41"/>
      <c r="E32" s="41"/>
      <c r="F32" s="218">
        <f>budget!$K45</f>
        <v>0</v>
      </c>
      <c r="G32" s="41"/>
      <c r="H32" s="16"/>
      <c r="I32" s="234" t="s">
        <v>237</v>
      </c>
      <c r="J32" s="11"/>
      <c r="K32" s="132"/>
      <c r="L32" s="132"/>
      <c r="M32" s="43"/>
    </row>
    <row r="33" spans="1:13" ht="15">
      <c r="A33" s="207"/>
      <c r="B33" s="67" t="s">
        <v>64</v>
      </c>
      <c r="C33" s="41"/>
      <c r="D33" s="41"/>
      <c r="E33" s="41"/>
      <c r="F33" s="218">
        <f>budget!$K46</f>
        <v>0</v>
      </c>
      <c r="G33" s="41"/>
      <c r="H33" s="78"/>
      <c r="I33" s="71" t="str">
        <f>budget!B20</f>
        <v>Trucking</v>
      </c>
      <c r="J33" s="72"/>
      <c r="K33" s="218">
        <f>budget!$K20</f>
        <v>0</v>
      </c>
      <c r="L33" s="132"/>
      <c r="M33" s="43"/>
    </row>
    <row r="34" spans="1:13" ht="15">
      <c r="A34" s="207"/>
      <c r="B34" s="67" t="s">
        <v>68</v>
      </c>
      <c r="C34" s="41"/>
      <c r="D34" s="41"/>
      <c r="E34" s="41"/>
      <c r="F34" s="218">
        <f>budget!$K50</f>
        <v>0</v>
      </c>
      <c r="G34" s="41"/>
      <c r="H34" s="78"/>
      <c r="I34" s="71" t="str">
        <f>budget!B21</f>
        <v>Contracting</v>
      </c>
      <c r="J34" s="41"/>
      <c r="K34" s="218">
        <f>budget!$K21</f>
        <v>0</v>
      </c>
      <c r="L34" s="132"/>
      <c r="M34" s="43"/>
    </row>
    <row r="35" spans="1:13" ht="15">
      <c r="A35" s="35"/>
      <c r="B35" s="28" t="s">
        <v>1</v>
      </c>
      <c r="C35" s="11"/>
      <c r="D35" s="11"/>
      <c r="E35" s="11"/>
      <c r="F35" s="132"/>
      <c r="G35" s="11"/>
      <c r="H35" s="78"/>
      <c r="I35" s="71" t="str">
        <f>budget!B22</f>
        <v>Family Allowance</v>
      </c>
      <c r="J35" s="41"/>
      <c r="K35" s="218">
        <f>budget!$K22</f>
        <v>0</v>
      </c>
      <c r="L35" s="132"/>
      <c r="M35" s="43"/>
    </row>
    <row r="36" spans="1:13" ht="15">
      <c r="A36" s="35"/>
      <c r="B36" s="11"/>
      <c r="C36" s="11"/>
      <c r="D36" s="11"/>
      <c r="E36" s="28"/>
      <c r="F36" s="219"/>
      <c r="G36" s="28"/>
      <c r="H36" s="16"/>
      <c r="I36" s="28" t="s">
        <v>1</v>
      </c>
      <c r="J36" s="11"/>
      <c r="K36" s="219"/>
      <c r="L36" s="132"/>
      <c r="M36" s="43"/>
    </row>
    <row r="37" spans="1:13" ht="15">
      <c r="A37" s="35"/>
      <c r="B37" s="11"/>
      <c r="C37" s="235" t="s">
        <v>238</v>
      </c>
      <c r="D37" s="11"/>
      <c r="E37" s="11"/>
      <c r="F37" s="220">
        <f>SUM(F5:F36)</f>
        <v>0</v>
      </c>
      <c r="H37" s="16"/>
      <c r="I37" s="235" t="s">
        <v>239</v>
      </c>
      <c r="J37" s="11"/>
      <c r="K37" s="220">
        <f>SUM(K6:K36)</f>
        <v>0</v>
      </c>
      <c r="L37" s="132"/>
      <c r="M37" s="43"/>
    </row>
    <row r="38" spans="1:13" ht="15">
      <c r="A38" s="35"/>
      <c r="B38" s="11"/>
      <c r="C38" s="11"/>
      <c r="D38" s="11"/>
      <c r="E38" s="28"/>
      <c r="F38" s="219"/>
      <c r="G38" s="28"/>
      <c r="H38" s="16"/>
      <c r="I38" s="28" t="s">
        <v>1</v>
      </c>
      <c r="J38" s="11"/>
      <c r="K38" s="219"/>
      <c r="L38" s="132"/>
      <c r="M38" s="43"/>
    </row>
    <row r="39" spans="1:13" ht="15">
      <c r="A39" s="35"/>
      <c r="B39" s="229" t="s">
        <v>240</v>
      </c>
      <c r="C39" s="11"/>
      <c r="D39" s="11"/>
      <c r="E39" s="11"/>
      <c r="F39" s="132"/>
      <c r="G39" s="11"/>
      <c r="H39" s="16"/>
      <c r="I39" s="229" t="s">
        <v>241</v>
      </c>
      <c r="J39" s="11"/>
      <c r="K39" s="132"/>
      <c r="L39" s="132"/>
      <c r="M39" s="43"/>
    </row>
    <row r="40" spans="1:13" ht="15">
      <c r="A40" s="35"/>
      <c r="B40" s="67" t="s">
        <v>65</v>
      </c>
      <c r="C40" s="41"/>
      <c r="D40" s="41"/>
      <c r="E40" s="41"/>
      <c r="F40" s="218">
        <f>budget!$K47</f>
        <v>0</v>
      </c>
      <c r="G40" s="41"/>
      <c r="H40" s="78"/>
      <c r="I40" s="67" t="s">
        <v>39</v>
      </c>
      <c r="J40" s="41"/>
      <c r="K40" s="218">
        <f>budget!$K24</f>
        <v>0</v>
      </c>
      <c r="L40" s="132"/>
      <c r="M40" s="43"/>
    </row>
    <row r="41" spans="1:13" ht="15">
      <c r="A41" s="207"/>
      <c r="B41" s="67" t="s">
        <v>242</v>
      </c>
      <c r="C41" s="41"/>
      <c r="D41" s="41"/>
      <c r="E41" s="41"/>
      <c r="F41" s="202"/>
      <c r="G41" s="41"/>
      <c r="H41" s="78"/>
      <c r="I41" s="67" t="s">
        <v>243</v>
      </c>
      <c r="J41" s="41"/>
      <c r="K41" s="222"/>
      <c r="L41" s="132"/>
      <c r="M41" s="43"/>
    </row>
    <row r="42" spans="1:13" ht="15">
      <c r="A42" s="207"/>
      <c r="B42" s="67" t="s">
        <v>244</v>
      </c>
      <c r="C42" s="41"/>
      <c r="D42" s="41"/>
      <c r="E42" s="41"/>
      <c r="F42" s="202"/>
      <c r="G42" s="41"/>
      <c r="H42" s="78"/>
      <c r="I42" s="67" t="s">
        <v>245</v>
      </c>
      <c r="J42" s="41"/>
      <c r="K42" s="222"/>
      <c r="L42" s="132"/>
      <c r="M42" s="43"/>
    </row>
    <row r="43" spans="1:13" ht="15">
      <c r="A43" s="207"/>
      <c r="B43" s="67" t="s">
        <v>246</v>
      </c>
      <c r="C43" s="68"/>
      <c r="D43" s="41"/>
      <c r="E43" s="41"/>
      <c r="F43" s="202"/>
      <c r="G43" s="41"/>
      <c r="H43" s="78"/>
      <c r="I43" s="67" t="s">
        <v>247</v>
      </c>
      <c r="J43" s="41"/>
      <c r="K43" s="218">
        <f>budget!$K23</f>
        <v>0</v>
      </c>
      <c r="L43" s="132"/>
      <c r="M43" s="43"/>
    </row>
    <row r="44" spans="1:13" ht="15">
      <c r="A44" s="35"/>
      <c r="B44" s="11"/>
      <c r="C44" s="11"/>
      <c r="D44" s="11"/>
      <c r="E44" s="28"/>
      <c r="F44" s="219"/>
      <c r="G44" s="11"/>
      <c r="H44" s="78"/>
      <c r="I44" s="67" t="s">
        <v>248</v>
      </c>
      <c r="J44" s="41"/>
      <c r="K44" s="222"/>
      <c r="L44" s="132"/>
      <c r="M44" s="43"/>
    </row>
    <row r="45" spans="1:13" ht="15">
      <c r="A45" s="35"/>
      <c r="B45" s="11"/>
      <c r="C45" s="235" t="s">
        <v>249</v>
      </c>
      <c r="D45" s="11"/>
      <c r="E45" s="11"/>
      <c r="F45" s="220">
        <f>SUM(F40:F44)</f>
        <v>0</v>
      </c>
      <c r="G45" s="11"/>
      <c r="H45" s="16"/>
      <c r="I45" s="235" t="s">
        <v>250</v>
      </c>
      <c r="J45" s="11"/>
      <c r="K45" s="220">
        <f>SUM(K40:K44)</f>
        <v>0</v>
      </c>
      <c r="L45" s="132"/>
      <c r="M45" s="43"/>
    </row>
    <row r="46" spans="1:13" ht="15">
      <c r="A46" s="35"/>
      <c r="B46" s="31"/>
      <c r="C46" s="31"/>
      <c r="D46" s="31"/>
      <c r="E46" s="31"/>
      <c r="F46" s="135"/>
      <c r="G46" s="11"/>
      <c r="H46" s="16"/>
      <c r="I46" s="28" t="s">
        <v>1</v>
      </c>
      <c r="J46" s="11"/>
      <c r="K46" s="219"/>
      <c r="L46" s="132"/>
      <c r="M46" s="43"/>
    </row>
    <row r="47" spans="1:13" ht="15">
      <c r="A47" s="35"/>
      <c r="B47" s="229" t="s">
        <v>251</v>
      </c>
      <c r="C47" s="11"/>
      <c r="D47" s="11"/>
      <c r="E47" s="11"/>
      <c r="F47" s="132"/>
      <c r="G47" s="28"/>
      <c r="H47" s="16"/>
      <c r="I47" s="229" t="s">
        <v>252</v>
      </c>
      <c r="J47" s="11"/>
      <c r="K47" s="132"/>
      <c r="L47" s="132"/>
      <c r="M47" s="43"/>
    </row>
    <row r="48" spans="1:13" ht="15">
      <c r="A48" s="35"/>
      <c r="B48" s="67" t="s">
        <v>1</v>
      </c>
      <c r="C48" s="41"/>
      <c r="D48" s="41"/>
      <c r="E48" s="41"/>
      <c r="F48" s="221" t="s">
        <v>1</v>
      </c>
      <c r="G48" s="41"/>
      <c r="H48" s="78"/>
      <c r="I48" s="67" t="s">
        <v>253</v>
      </c>
      <c r="J48" s="41"/>
      <c r="K48" s="202"/>
      <c r="L48" s="132"/>
      <c r="M48" s="43"/>
    </row>
    <row r="49" spans="1:13" ht="15">
      <c r="A49" s="207"/>
      <c r="B49" s="67" t="s">
        <v>254</v>
      </c>
      <c r="C49" s="41"/>
      <c r="D49" s="41"/>
      <c r="E49" s="41"/>
      <c r="F49" s="382">
        <f>debts!H34</f>
        <v>0</v>
      </c>
      <c r="G49" s="67"/>
      <c r="H49" s="78"/>
      <c r="I49" s="67" t="s">
        <v>255</v>
      </c>
      <c r="J49" s="41"/>
      <c r="K49" s="202"/>
      <c r="L49" s="132"/>
      <c r="M49" s="43"/>
    </row>
    <row r="50" spans="1:13" ht="15">
      <c r="A50" s="207"/>
      <c r="B50" s="67" t="s">
        <v>256</v>
      </c>
      <c r="C50" s="41"/>
      <c r="D50" s="41"/>
      <c r="E50" s="41"/>
      <c r="F50" s="202"/>
      <c r="G50" s="41"/>
      <c r="H50" s="79"/>
      <c r="I50" s="67" t="s">
        <v>257</v>
      </c>
      <c r="J50" s="41"/>
      <c r="K50" s="202"/>
      <c r="L50" s="132"/>
      <c r="M50" s="43"/>
    </row>
    <row r="51" spans="1:13" ht="15">
      <c r="A51" s="207"/>
      <c r="B51" s="67" t="s">
        <v>258</v>
      </c>
      <c r="C51" s="41"/>
      <c r="D51" s="41"/>
      <c r="E51" s="41"/>
      <c r="F51" s="202"/>
      <c r="G51" s="41"/>
      <c r="H51" s="79"/>
      <c r="I51" s="67" t="s">
        <v>259</v>
      </c>
      <c r="J51" s="41"/>
      <c r="K51" s="202"/>
      <c r="L51" s="132"/>
      <c r="M51" s="43"/>
    </row>
    <row r="52" spans="1:13" ht="15">
      <c r="A52" s="207"/>
      <c r="B52" s="67" t="s">
        <v>260</v>
      </c>
      <c r="C52" s="41"/>
      <c r="D52" s="41"/>
      <c r="E52" s="41"/>
      <c r="F52" s="202"/>
      <c r="G52" s="41"/>
      <c r="H52" s="17"/>
      <c r="I52" s="11"/>
      <c r="J52" s="11"/>
      <c r="K52" s="132"/>
      <c r="L52" s="132"/>
      <c r="M52" s="43"/>
    </row>
    <row r="53" spans="1:13" ht="15">
      <c r="A53" s="207"/>
      <c r="B53" s="67" t="s">
        <v>261</v>
      </c>
      <c r="C53" s="41"/>
      <c r="D53" s="41"/>
      <c r="E53" s="41"/>
      <c r="F53" s="202"/>
      <c r="G53" s="41"/>
      <c r="H53" s="17"/>
      <c r="I53" s="11"/>
      <c r="J53" s="11"/>
      <c r="K53" s="132"/>
      <c r="L53" s="132"/>
      <c r="M53" s="43"/>
    </row>
    <row r="54" spans="1:13" ht="15">
      <c r="A54" s="207"/>
      <c r="B54" s="67" t="s">
        <v>262</v>
      </c>
      <c r="C54" s="41"/>
      <c r="D54" s="41"/>
      <c r="E54" s="41"/>
      <c r="F54" s="202"/>
      <c r="G54" s="41"/>
      <c r="H54" s="17"/>
      <c r="I54" s="31"/>
      <c r="J54" s="31"/>
      <c r="K54" s="135"/>
      <c r="L54" s="132"/>
      <c r="M54" s="43"/>
    </row>
    <row r="55" spans="1:13" ht="15">
      <c r="A55" s="207"/>
      <c r="B55" s="67" t="s">
        <v>263</v>
      </c>
      <c r="C55" s="41"/>
      <c r="D55" s="41"/>
      <c r="E55" s="41"/>
      <c r="F55" s="202"/>
      <c r="G55" s="41"/>
      <c r="H55" s="16"/>
      <c r="I55" s="31"/>
      <c r="J55" s="31"/>
      <c r="K55" s="135"/>
      <c r="L55" s="132"/>
      <c r="M55" s="43"/>
    </row>
    <row r="56" spans="1:13" ht="15">
      <c r="A56" s="35"/>
      <c r="B56" s="31"/>
      <c r="C56" s="235" t="s">
        <v>264</v>
      </c>
      <c r="D56" s="11"/>
      <c r="E56" s="11"/>
      <c r="F56" s="220">
        <f>SUM(F48:F55)</f>
        <v>0</v>
      </c>
      <c r="G56" s="11"/>
      <c r="H56" s="16"/>
      <c r="I56" s="235" t="s">
        <v>265</v>
      </c>
      <c r="J56" s="11"/>
      <c r="K56" s="220">
        <f>SUM(K48:K53)</f>
        <v>0</v>
      </c>
      <c r="L56" s="132"/>
      <c r="M56" s="43"/>
    </row>
    <row r="57" spans="1:13" ht="15">
      <c r="A57" s="35"/>
      <c r="B57" s="11"/>
      <c r="C57" s="11"/>
      <c r="D57" s="11"/>
      <c r="E57" s="11"/>
      <c r="F57" s="223"/>
      <c r="G57" s="11"/>
      <c r="H57" s="16"/>
      <c r="I57" s="31"/>
      <c r="J57" s="31"/>
      <c r="K57" s="135"/>
      <c r="L57" s="132"/>
      <c r="M57" s="43"/>
    </row>
    <row r="58" spans="1:13" ht="15">
      <c r="A58" s="35"/>
      <c r="B58" s="229" t="s">
        <v>266</v>
      </c>
      <c r="C58" s="11"/>
      <c r="D58" s="11"/>
      <c r="E58" s="11"/>
      <c r="F58" s="132"/>
      <c r="G58" s="11"/>
      <c r="H58" s="16"/>
      <c r="I58" s="31"/>
      <c r="J58" s="31"/>
      <c r="K58" s="135"/>
      <c r="L58" s="132"/>
      <c r="M58" s="43"/>
    </row>
    <row r="59" spans="1:13" ht="15">
      <c r="A59" s="35"/>
      <c r="B59" s="67" t="s">
        <v>267</v>
      </c>
      <c r="C59" s="41"/>
      <c r="D59" s="41"/>
      <c r="E59" s="41"/>
      <c r="F59" s="218">
        <f>budget!$K49</f>
        <v>0</v>
      </c>
      <c r="G59" s="41"/>
      <c r="H59" s="16"/>
      <c r="I59" s="28" t="s">
        <v>1</v>
      </c>
      <c r="J59" s="11"/>
      <c r="K59" s="132"/>
      <c r="L59" s="132"/>
      <c r="M59" s="43"/>
    </row>
    <row r="60" spans="1:13" ht="15">
      <c r="A60" s="207"/>
      <c r="B60" s="67" t="s">
        <v>268</v>
      </c>
      <c r="C60" s="41"/>
      <c r="D60" s="41"/>
      <c r="E60" s="41"/>
      <c r="F60" s="202"/>
      <c r="G60" s="41"/>
      <c r="H60" s="16"/>
      <c r="I60" s="28" t="s">
        <v>1</v>
      </c>
      <c r="J60" s="11"/>
      <c r="K60" s="132"/>
      <c r="L60" s="132"/>
      <c r="M60" s="43"/>
    </row>
    <row r="61" spans="1:13" ht="15">
      <c r="A61" s="207"/>
      <c r="B61" s="67" t="s">
        <v>269</v>
      </c>
      <c r="C61" s="41"/>
      <c r="D61" s="41"/>
      <c r="E61" s="41"/>
      <c r="F61" s="202"/>
      <c r="G61" s="41"/>
      <c r="H61" s="16"/>
      <c r="I61" s="28" t="s">
        <v>1</v>
      </c>
      <c r="J61" s="11"/>
      <c r="K61" s="219"/>
      <c r="L61" s="132"/>
      <c r="M61" s="43"/>
    </row>
    <row r="62" spans="1:13" ht="15">
      <c r="A62" s="207"/>
      <c r="B62" s="67" t="s">
        <v>270</v>
      </c>
      <c r="C62" s="41"/>
      <c r="D62" s="41"/>
      <c r="E62" s="41"/>
      <c r="F62" s="202"/>
      <c r="G62" s="41"/>
      <c r="H62" s="16"/>
      <c r="I62" s="31"/>
      <c r="J62" s="31"/>
      <c r="K62" s="135"/>
      <c r="L62" s="132"/>
      <c r="M62" s="43"/>
    </row>
    <row r="63" spans="1:13" ht="15">
      <c r="A63" s="207"/>
      <c r="B63" s="67" t="s">
        <v>271</v>
      </c>
      <c r="C63" s="41"/>
      <c r="D63" s="41"/>
      <c r="E63" s="41"/>
      <c r="F63" s="202"/>
      <c r="G63" s="41"/>
      <c r="H63" s="16"/>
      <c r="I63" s="11"/>
      <c r="J63" s="11"/>
      <c r="K63" s="219"/>
      <c r="L63" s="132"/>
      <c r="M63" s="43"/>
    </row>
    <row r="64" spans="1:13" ht="15">
      <c r="A64" s="207"/>
      <c r="B64" s="67" t="s">
        <v>272</v>
      </c>
      <c r="C64" s="41"/>
      <c r="D64" s="41"/>
      <c r="E64" s="41"/>
      <c r="F64" s="218">
        <f>budget!$K48</f>
        <v>0</v>
      </c>
      <c r="G64" s="41"/>
      <c r="H64" s="16"/>
      <c r="I64" s="11"/>
      <c r="J64" s="11"/>
      <c r="K64" s="132"/>
      <c r="L64" s="132"/>
      <c r="M64" s="43"/>
    </row>
    <row r="65" spans="1:13" ht="15" customHeight="1">
      <c r="A65" s="35"/>
      <c r="B65" s="31"/>
      <c r="C65" s="235" t="s">
        <v>273</v>
      </c>
      <c r="D65" s="11"/>
      <c r="E65" s="11"/>
      <c r="F65" s="220">
        <f>SUM(F59:F64)</f>
        <v>0</v>
      </c>
      <c r="G65" s="11"/>
      <c r="H65" s="16"/>
      <c r="I65" s="11"/>
      <c r="J65" s="11"/>
      <c r="K65" s="132"/>
      <c r="L65" s="132"/>
      <c r="M65" s="43"/>
    </row>
    <row r="66" spans="1:13" ht="20.25" customHeight="1" thickBot="1">
      <c r="A66" s="35"/>
      <c r="B66" s="229" t="s">
        <v>274</v>
      </c>
      <c r="C66" s="11"/>
      <c r="D66" s="11"/>
      <c r="E66" s="11"/>
      <c r="F66" s="224">
        <f>F65+F56+F45+F37</f>
        <v>0</v>
      </c>
      <c r="G66" s="11"/>
      <c r="H66" s="16"/>
      <c r="I66" s="229" t="s">
        <v>275</v>
      </c>
      <c r="J66" s="36"/>
      <c r="K66" s="224">
        <f>K56+K45+K37</f>
        <v>0</v>
      </c>
      <c r="L66" s="132"/>
      <c r="M66" s="43"/>
    </row>
    <row r="67" spans="1:13" ht="24.75" customHeight="1" thickBot="1">
      <c r="A67" s="35"/>
      <c r="B67" s="236" t="s">
        <v>276</v>
      </c>
      <c r="C67" s="80"/>
      <c r="D67" s="11"/>
      <c r="E67" s="11"/>
      <c r="F67" s="225">
        <f>K66-F66</f>
        <v>0</v>
      </c>
      <c r="G67" s="11"/>
      <c r="H67" s="28"/>
      <c r="I67" s="31"/>
      <c r="J67" s="31"/>
      <c r="K67" s="31"/>
      <c r="L67" s="11"/>
      <c r="M67" s="43"/>
    </row>
    <row r="68" spans="1:13" ht="16.5" thickTop="1" thickBot="1">
      <c r="A68" s="55"/>
      <c r="B68" s="70"/>
      <c r="C68" s="70"/>
      <c r="D68" s="70"/>
      <c r="E68" s="70"/>
      <c r="F68" s="70"/>
      <c r="G68" s="20"/>
      <c r="H68" s="74"/>
      <c r="I68" s="70"/>
      <c r="J68" s="70"/>
      <c r="K68" s="70"/>
      <c r="L68" s="20"/>
      <c r="M68" s="37"/>
    </row>
    <row r="69" spans="1:13" ht="15.75" thickTop="1">
      <c r="G69" s="2"/>
      <c r="H69" s="1"/>
      <c r="L69" s="2"/>
      <c r="M69" s="2"/>
    </row>
  </sheetData>
  <sheetProtection sheet="1" objects="1" scenarios="1"/>
  <printOptions horizontalCentered="1" verticalCentered="1" gridLinesSet="0"/>
  <pageMargins left="0.43307086614173229" right="0.23622047244094491" top="0.82677165354330717" bottom="0.6692913385826772" header="0.51181102362204722" footer="0.19685039370078741"/>
  <pageSetup paperSize="9" scale="66" orientation="portrait" horizontalDpi="4294967292" verticalDpi="0" r:id="rId1"/>
  <headerFooter alignWithMargins="0">
    <oddHeader>&amp;R&amp;"Courier,Bold Italic"&amp;15Attachment</oddHeader>
    <oddFooter>&amp;L&amp;F/&amp;A&amp;8
Roger Herden, DPI&amp;C&amp;"8,Regular"Figures Supplied by Producer&amp;R&amp;D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activeCell="C1" sqref="C1"/>
    </sheetView>
  </sheetViews>
  <sheetFormatPr defaultRowHeight="12"/>
  <cols>
    <col min="1" max="1" width="3.75" customWidth="1"/>
    <col min="2" max="3" width="13.125" customWidth="1"/>
    <col min="6" max="6" width="13.5" customWidth="1"/>
    <col min="10" max="11" width="13.125" customWidth="1"/>
    <col min="12" max="13" width="14.875" customWidth="1"/>
  </cols>
  <sheetData>
    <row r="1" spans="1:13" ht="25.5" customHeight="1">
      <c r="A1" s="160"/>
      <c r="B1" s="275"/>
      <c r="C1" s="278" t="s">
        <v>0</v>
      </c>
      <c r="D1" s="275"/>
      <c r="E1" s="275"/>
      <c r="F1" s="275"/>
      <c r="G1" s="275"/>
      <c r="H1" s="275"/>
      <c r="I1" s="275"/>
      <c r="J1" s="275"/>
      <c r="K1" s="275"/>
      <c r="L1" s="276"/>
      <c r="M1" s="280"/>
    </row>
    <row r="2" spans="1:13" ht="19.5" customHeight="1">
      <c r="A2" s="160"/>
      <c r="B2" s="275"/>
      <c r="C2" s="277"/>
      <c r="D2" s="275"/>
      <c r="E2" s="275"/>
      <c r="F2" s="275"/>
      <c r="G2" s="275"/>
      <c r="H2" s="275"/>
      <c r="I2" s="275"/>
      <c r="J2" s="275"/>
      <c r="K2" s="275"/>
      <c r="L2" s="275"/>
      <c r="M2" s="160"/>
    </row>
    <row r="3" spans="1:13" ht="23.25" customHeight="1">
      <c r="A3" s="199" t="s">
        <v>1</v>
      </c>
      <c r="B3" s="301" t="s">
        <v>2</v>
      </c>
      <c r="C3" s="302" t="s">
        <v>279</v>
      </c>
      <c r="D3" s="303"/>
      <c r="E3" s="200"/>
      <c r="F3" s="161"/>
      <c r="G3" s="160"/>
      <c r="H3" s="161"/>
      <c r="I3" s="161"/>
      <c r="J3" s="161"/>
      <c r="K3" s="239" t="s">
        <v>3</v>
      </c>
      <c r="L3" s="385" t="s">
        <v>278</v>
      </c>
      <c r="M3" s="197"/>
    </row>
    <row r="4" spans="1:13" ht="18" customHeight="1">
      <c r="A4" s="199" t="s">
        <v>1</v>
      </c>
      <c r="B4" s="200"/>
      <c r="C4" s="304" t="s">
        <v>4</v>
      </c>
      <c r="D4" s="303"/>
      <c r="E4" s="200"/>
      <c r="F4" s="160"/>
      <c r="G4" s="160"/>
      <c r="H4" s="160"/>
      <c r="I4" s="160"/>
      <c r="J4" s="160"/>
      <c r="K4" s="153"/>
      <c r="L4" s="204"/>
      <c r="M4" s="274"/>
    </row>
    <row r="5" spans="1:13" ht="12" customHeight="1" thickBot="1">
      <c r="A5" s="272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4"/>
    </row>
    <row r="6" spans="1:13" ht="21.75" customHeight="1">
      <c r="A6" s="196"/>
      <c r="B6" s="245" t="s">
        <v>5</v>
      </c>
      <c r="C6" s="246"/>
      <c r="D6" s="247" t="s">
        <v>6</v>
      </c>
      <c r="E6" s="248"/>
      <c r="F6" s="249" t="s">
        <v>7</v>
      </c>
      <c r="G6" s="249" t="s">
        <v>8</v>
      </c>
      <c r="H6" s="249" t="s">
        <v>9</v>
      </c>
      <c r="I6" s="250"/>
      <c r="J6" s="251"/>
      <c r="K6" s="252" t="s">
        <v>10</v>
      </c>
      <c r="L6" s="253" t="s">
        <v>11</v>
      </c>
      <c r="M6" s="254"/>
    </row>
    <row r="7" spans="1:13" ht="14.25" customHeight="1">
      <c r="A7" s="195"/>
      <c r="B7" s="160"/>
      <c r="C7" s="240"/>
      <c r="D7" s="255" t="s">
        <v>12</v>
      </c>
      <c r="E7" s="256" t="s">
        <v>13</v>
      </c>
      <c r="F7" s="257" t="s">
        <v>14</v>
      </c>
      <c r="G7" s="257" t="s">
        <v>15</v>
      </c>
      <c r="H7" s="257" t="s">
        <v>16</v>
      </c>
      <c r="I7" s="258"/>
      <c r="J7" s="259"/>
      <c r="K7" s="260" t="s">
        <v>17</v>
      </c>
      <c r="L7" s="261" t="s">
        <v>18</v>
      </c>
      <c r="M7" s="262" t="s">
        <v>18</v>
      </c>
    </row>
    <row r="8" spans="1:13" ht="15.75" thickBot="1">
      <c r="A8" s="241"/>
      <c r="B8" s="242" t="s">
        <v>19</v>
      </c>
      <c r="C8" s="243" t="s">
        <v>1</v>
      </c>
      <c r="D8" s="263"/>
      <c r="E8" s="264" t="s">
        <v>1</v>
      </c>
      <c r="F8" s="265"/>
      <c r="G8" s="265"/>
      <c r="H8" s="265"/>
      <c r="I8" s="266" t="s">
        <v>1</v>
      </c>
      <c r="J8" s="267"/>
      <c r="K8" s="268"/>
      <c r="L8" s="269"/>
      <c r="M8" s="270"/>
    </row>
    <row r="9" spans="1:13" ht="15">
      <c r="A9" s="40"/>
      <c r="B9" s="39" t="s">
        <v>20</v>
      </c>
      <c r="C9" s="10"/>
      <c r="D9" s="15"/>
      <c r="E9" s="113">
        <f t="shared" ref="E9:E14" si="0">D9*0.4047</f>
        <v>0</v>
      </c>
      <c r="F9" s="88"/>
      <c r="G9" s="113">
        <f t="shared" ref="G9:G14" si="1">F9*E9</f>
        <v>0</v>
      </c>
      <c r="H9" s="15"/>
      <c r="I9" s="9" t="s">
        <v>1</v>
      </c>
      <c r="J9" s="8"/>
      <c r="K9" s="112">
        <f t="shared" ref="K9:K14" si="2">H9*G9</f>
        <v>0</v>
      </c>
      <c r="L9" s="14"/>
      <c r="M9" s="29"/>
    </row>
    <row r="10" spans="1:13" ht="15">
      <c r="A10" s="40"/>
      <c r="B10" s="39" t="s">
        <v>21</v>
      </c>
      <c r="C10" s="10"/>
      <c r="D10" s="15"/>
      <c r="E10" s="113">
        <f t="shared" si="0"/>
        <v>0</v>
      </c>
      <c r="F10" s="88"/>
      <c r="G10" s="113">
        <f t="shared" si="1"/>
        <v>0</v>
      </c>
      <c r="H10" s="15"/>
      <c r="I10" s="9"/>
      <c r="J10" s="8"/>
      <c r="K10" s="112">
        <f t="shared" si="2"/>
        <v>0</v>
      </c>
      <c r="L10" s="14"/>
      <c r="M10" s="29"/>
    </row>
    <row r="11" spans="1:13" ht="15">
      <c r="A11" s="40"/>
      <c r="B11" s="39" t="s">
        <v>22</v>
      </c>
      <c r="C11" s="10"/>
      <c r="D11" s="15"/>
      <c r="E11" s="113">
        <f t="shared" si="0"/>
        <v>0</v>
      </c>
      <c r="F11" s="88"/>
      <c r="G11" s="113">
        <f t="shared" si="1"/>
        <v>0</v>
      </c>
      <c r="H11" s="15"/>
      <c r="I11" s="9"/>
      <c r="J11" s="8"/>
      <c r="K11" s="112">
        <f t="shared" si="2"/>
        <v>0</v>
      </c>
      <c r="L11" s="14"/>
      <c r="M11" s="29"/>
    </row>
    <row r="12" spans="1:13" ht="15">
      <c r="A12" s="40"/>
      <c r="B12" s="39" t="s">
        <v>23</v>
      </c>
      <c r="C12" s="10"/>
      <c r="D12" s="15"/>
      <c r="E12" s="113">
        <f t="shared" si="0"/>
        <v>0</v>
      </c>
      <c r="F12" s="88"/>
      <c r="G12" s="113">
        <f t="shared" si="1"/>
        <v>0</v>
      </c>
      <c r="H12" s="15"/>
      <c r="I12" s="9"/>
      <c r="J12" s="8"/>
      <c r="K12" s="112">
        <f t="shared" si="2"/>
        <v>0</v>
      </c>
      <c r="L12" s="14"/>
      <c r="M12" s="29"/>
    </row>
    <row r="13" spans="1:13" ht="15">
      <c r="A13" s="40"/>
      <c r="B13" s="39" t="s">
        <v>24</v>
      </c>
      <c r="C13" s="10"/>
      <c r="D13" s="15"/>
      <c r="E13" s="113">
        <f t="shared" si="0"/>
        <v>0</v>
      </c>
      <c r="F13" s="88"/>
      <c r="G13" s="113">
        <f t="shared" si="1"/>
        <v>0</v>
      </c>
      <c r="H13" s="15"/>
      <c r="I13" s="9"/>
      <c r="J13" s="8"/>
      <c r="K13" s="112">
        <f t="shared" si="2"/>
        <v>0</v>
      </c>
      <c r="L13" s="14"/>
      <c r="M13" s="29"/>
    </row>
    <row r="14" spans="1:13" ht="15.75" thickBot="1">
      <c r="A14" s="40"/>
      <c r="B14" s="39" t="s">
        <v>25</v>
      </c>
      <c r="C14" s="10"/>
      <c r="D14" s="15"/>
      <c r="E14" s="113">
        <f t="shared" si="0"/>
        <v>0</v>
      </c>
      <c r="F14" s="88"/>
      <c r="G14" s="113">
        <f t="shared" si="1"/>
        <v>0</v>
      </c>
      <c r="H14" s="15"/>
      <c r="I14" s="9" t="s">
        <v>1</v>
      </c>
      <c r="J14" s="8"/>
      <c r="K14" s="112">
        <f t="shared" si="2"/>
        <v>0</v>
      </c>
      <c r="L14" s="139">
        <f>SUM(K9:K14)</f>
        <v>0</v>
      </c>
      <c r="M14" s="29"/>
    </row>
    <row r="15" spans="1:13" ht="24.75" customHeight="1" thickBot="1">
      <c r="A15" s="25"/>
      <c r="B15" s="36" t="s">
        <v>1</v>
      </c>
      <c r="C15" s="28" t="s">
        <v>1</v>
      </c>
      <c r="D15" s="23" t="s">
        <v>1</v>
      </c>
      <c r="E15" s="23" t="s">
        <v>1</v>
      </c>
      <c r="F15" s="11"/>
      <c r="G15" s="11"/>
      <c r="H15" s="11"/>
      <c r="I15" s="11"/>
      <c r="J15" s="30"/>
      <c r="K15" s="13"/>
      <c r="L15" s="140"/>
      <c r="M15" s="29"/>
    </row>
    <row r="16" spans="1:13" ht="19.5" customHeight="1" thickBot="1">
      <c r="A16" s="40"/>
      <c r="B16" s="244" t="s">
        <v>26</v>
      </c>
      <c r="C16" s="240"/>
      <c r="D16" s="289" t="s">
        <v>27</v>
      </c>
      <c r="E16" s="290"/>
      <c r="F16" s="271" t="s">
        <v>28</v>
      </c>
      <c r="G16" s="23" t="s">
        <v>1</v>
      </c>
      <c r="H16" s="11"/>
      <c r="I16" s="11"/>
      <c r="J16" s="11"/>
      <c r="K16" s="22"/>
      <c r="L16" s="141"/>
      <c r="M16" s="29"/>
    </row>
    <row r="17" spans="1:13" ht="15">
      <c r="A17" s="40"/>
      <c r="B17" s="105" t="s">
        <v>29</v>
      </c>
      <c r="C17" s="106"/>
      <c r="D17" s="291">
        <f>cattle!G47</f>
        <v>0</v>
      </c>
      <c r="E17" s="292"/>
      <c r="F17" s="299" t="e">
        <f>cattle!H47</f>
        <v>#DIV/0!</v>
      </c>
      <c r="G17" s="296" t="s">
        <v>30</v>
      </c>
      <c r="H17" s="298"/>
      <c r="I17" s="298"/>
      <c r="J17" s="297"/>
      <c r="K17" s="127">
        <f>cattle!J47</f>
        <v>0</v>
      </c>
      <c r="L17" s="141"/>
      <c r="M17" s="29"/>
    </row>
    <row r="18" spans="1:13" ht="15">
      <c r="A18" s="40"/>
      <c r="B18" s="107" t="s">
        <v>31</v>
      </c>
      <c r="C18" s="108"/>
      <c r="D18" s="291">
        <f>sheep!G47</f>
        <v>0</v>
      </c>
      <c r="E18" s="293"/>
      <c r="F18" s="300" t="e">
        <f>sheep!H47</f>
        <v>#DIV/0!</v>
      </c>
      <c r="G18" s="296" t="s">
        <v>32</v>
      </c>
      <c r="H18" s="298"/>
      <c r="I18" s="298"/>
      <c r="J18" s="297"/>
      <c r="K18" s="127">
        <f>sheep!J47</f>
        <v>0</v>
      </c>
      <c r="L18" s="141"/>
      <c r="M18" s="29"/>
    </row>
    <row r="19" spans="1:13" ht="15">
      <c r="A19" s="40"/>
      <c r="B19" s="107" t="s">
        <v>33</v>
      </c>
      <c r="C19" s="108"/>
      <c r="D19" s="291">
        <f>wool!I11</f>
        <v>0</v>
      </c>
      <c r="E19" s="293"/>
      <c r="F19" s="300" t="e">
        <f>wool!J29</f>
        <v>#DIV/0!</v>
      </c>
      <c r="G19" s="296" t="s">
        <v>34</v>
      </c>
      <c r="H19" s="298"/>
      <c r="I19" s="298"/>
      <c r="J19" s="297"/>
      <c r="K19" s="127">
        <f>wool!L21</f>
        <v>0</v>
      </c>
      <c r="L19" s="141"/>
      <c r="M19" s="29"/>
    </row>
    <row r="20" spans="1:13" ht="15">
      <c r="A20" s="40"/>
      <c r="B20" s="109" t="s">
        <v>35</v>
      </c>
      <c r="C20" s="110"/>
      <c r="D20" s="294"/>
      <c r="E20" s="295"/>
      <c r="F20" s="383"/>
      <c r="G20" s="8"/>
      <c r="H20" s="8"/>
      <c r="I20" s="8"/>
      <c r="J20" s="10"/>
      <c r="K20" s="127">
        <f>D20*F20</f>
        <v>0</v>
      </c>
      <c r="L20" s="141"/>
      <c r="M20" s="29"/>
    </row>
    <row r="21" spans="1:13" ht="15">
      <c r="A21" s="40"/>
      <c r="B21" s="109" t="s">
        <v>36</v>
      </c>
      <c r="C21" s="110"/>
      <c r="D21" s="294"/>
      <c r="E21" s="295"/>
      <c r="F21" s="383"/>
      <c r="G21" s="8"/>
      <c r="H21" s="8"/>
      <c r="I21" s="8"/>
      <c r="J21" s="10"/>
      <c r="K21" s="127">
        <f>D21*F21</f>
        <v>0</v>
      </c>
      <c r="L21" s="141"/>
      <c r="M21" s="29"/>
    </row>
    <row r="22" spans="1:13" ht="15">
      <c r="A22" s="40"/>
      <c r="B22" s="109" t="s">
        <v>37</v>
      </c>
      <c r="C22" s="110"/>
      <c r="D22" s="294"/>
      <c r="E22" s="295"/>
      <c r="F22" s="383"/>
      <c r="G22" s="8"/>
      <c r="H22" s="8"/>
      <c r="I22" s="8"/>
      <c r="J22" s="10"/>
      <c r="K22" s="127">
        <f>D22*F22</f>
        <v>0</v>
      </c>
      <c r="L22" s="141"/>
      <c r="M22" s="29"/>
    </row>
    <row r="23" spans="1:13" ht="15">
      <c r="A23" s="40"/>
      <c r="B23" s="107" t="s">
        <v>38</v>
      </c>
      <c r="C23" s="108"/>
      <c r="D23" s="294"/>
      <c r="E23" s="295"/>
      <c r="F23" s="383"/>
      <c r="G23" s="8"/>
      <c r="H23" s="8"/>
      <c r="I23" s="8"/>
      <c r="J23" s="10"/>
      <c r="K23" s="127">
        <f>D23*F23</f>
        <v>0</v>
      </c>
      <c r="L23" s="141"/>
      <c r="M23" s="29"/>
    </row>
    <row r="24" spans="1:13" ht="15.75" thickBot="1">
      <c r="A24" s="40"/>
      <c r="B24" s="107" t="s">
        <v>39</v>
      </c>
      <c r="C24" s="108"/>
      <c r="D24" s="294"/>
      <c r="E24" s="295"/>
      <c r="F24" s="383"/>
      <c r="G24" s="8"/>
      <c r="H24" s="8"/>
      <c r="I24" s="8"/>
      <c r="J24" s="10"/>
      <c r="K24" s="128">
        <f>D24*F24</f>
        <v>0</v>
      </c>
      <c r="L24" s="142">
        <f>SUM(K17:K24)</f>
        <v>0</v>
      </c>
      <c r="M24" s="29"/>
    </row>
    <row r="25" spans="1:13" ht="15.75" customHeight="1">
      <c r="A25" s="25"/>
      <c r="B25" s="11"/>
      <c r="C25" s="11"/>
      <c r="D25" s="11"/>
      <c r="E25" s="11"/>
      <c r="F25" s="11"/>
      <c r="G25" s="11"/>
      <c r="H25" s="11"/>
      <c r="I25" s="31"/>
      <c r="J25" s="30"/>
      <c r="K25" s="32"/>
      <c r="L25" s="19"/>
      <c r="M25" s="29"/>
    </row>
    <row r="26" spans="1:13" ht="21.75" customHeight="1">
      <c r="A26" s="25"/>
      <c r="B26" s="11"/>
      <c r="C26" s="11"/>
      <c r="D26" s="11"/>
      <c r="E26" s="11"/>
      <c r="F26" s="11"/>
      <c r="H26" s="11"/>
      <c r="I26" s="11"/>
      <c r="J26" s="136" t="s">
        <v>40</v>
      </c>
      <c r="K26" s="132"/>
      <c r="L26" s="137"/>
      <c r="M26" s="138">
        <f>SUM(L9:L25)</f>
        <v>0</v>
      </c>
    </row>
    <row r="27" spans="1:13" ht="25.5" customHeight="1">
      <c r="A27" s="25"/>
      <c r="B27" s="11"/>
      <c r="C27" s="11"/>
      <c r="D27" s="11"/>
      <c r="E27" s="11"/>
      <c r="G27" s="134" t="s">
        <v>41</v>
      </c>
      <c r="H27" s="135"/>
      <c r="I27" s="11"/>
      <c r="J27" s="11"/>
      <c r="K27" s="34" t="s">
        <v>16</v>
      </c>
      <c r="L27" s="14"/>
      <c r="M27" s="29"/>
    </row>
    <row r="28" spans="1:13" ht="18" customHeight="1">
      <c r="A28" s="25"/>
      <c r="B28" s="11"/>
      <c r="C28" s="11"/>
      <c r="D28" s="11"/>
      <c r="E28" s="11"/>
      <c r="F28" s="11"/>
      <c r="G28" s="11"/>
      <c r="H28" s="279" t="s">
        <v>42</v>
      </c>
      <c r="I28" s="143"/>
      <c r="J28" s="144"/>
      <c r="K28" s="6"/>
      <c r="L28" s="102"/>
      <c r="M28" s="29"/>
    </row>
    <row r="29" spans="1:13" ht="18" customHeight="1">
      <c r="A29" s="25"/>
      <c r="B29" s="11"/>
      <c r="C29" s="11"/>
      <c r="D29" s="11"/>
      <c r="E29" s="11"/>
      <c r="F29" s="11"/>
      <c r="G29" s="11"/>
      <c r="H29" s="145" t="s">
        <v>43</v>
      </c>
      <c r="I29" s="143"/>
      <c r="J29" s="144"/>
      <c r="K29" s="6"/>
      <c r="L29" s="102"/>
      <c r="M29" s="29"/>
    </row>
    <row r="30" spans="1:13" ht="18" customHeight="1">
      <c r="A30" s="25"/>
      <c r="B30" s="11"/>
      <c r="C30" s="11"/>
      <c r="D30" s="11"/>
      <c r="E30" s="11"/>
      <c r="F30" s="11"/>
      <c r="G30" s="11"/>
      <c r="H30" s="145" t="s">
        <v>44</v>
      </c>
      <c r="I30" s="143"/>
      <c r="J30" s="144"/>
      <c r="K30" s="6"/>
      <c r="L30" s="102"/>
      <c r="M30" s="29"/>
    </row>
    <row r="31" spans="1:13" ht="18" customHeight="1">
      <c r="A31" s="25"/>
      <c r="B31" s="11"/>
      <c r="C31" s="11"/>
      <c r="D31" s="11"/>
      <c r="E31" s="11"/>
      <c r="F31" s="11"/>
      <c r="G31" s="11"/>
      <c r="H31" s="145" t="s">
        <v>45</v>
      </c>
      <c r="I31" s="143"/>
      <c r="J31" s="144"/>
      <c r="K31" s="6"/>
      <c r="L31" s="102"/>
      <c r="M31" s="29"/>
    </row>
    <row r="32" spans="1:13" ht="18" customHeight="1">
      <c r="A32" s="25"/>
      <c r="B32" s="11"/>
      <c r="C32" s="281"/>
      <c r="D32" s="282" t="s">
        <v>46</v>
      </c>
      <c r="E32" s="283"/>
      <c r="F32" s="284"/>
      <c r="G32" s="11"/>
      <c r="H32" s="145" t="s">
        <v>47</v>
      </c>
      <c r="I32" s="143"/>
      <c r="J32" s="144"/>
      <c r="K32" s="6"/>
      <c r="L32" s="102"/>
      <c r="M32" s="29"/>
    </row>
    <row r="33" spans="1:13" ht="18" customHeight="1">
      <c r="A33" s="25"/>
      <c r="B33" s="11"/>
      <c r="C33" s="285"/>
      <c r="D33" s="286"/>
      <c r="E33" s="287"/>
      <c r="F33" s="288"/>
      <c r="G33" s="11"/>
      <c r="H33" s="145" t="s">
        <v>48</v>
      </c>
      <c r="I33" s="143"/>
      <c r="J33" s="144"/>
      <c r="K33" s="6"/>
      <c r="L33" s="102"/>
      <c r="M33" s="29"/>
    </row>
    <row r="34" spans="1:13" ht="18" customHeight="1">
      <c r="A34" s="25"/>
      <c r="B34" s="11"/>
      <c r="C34" s="119" t="s">
        <v>49</v>
      </c>
      <c r="D34" s="120"/>
      <c r="E34" s="121"/>
      <c r="F34" s="122"/>
      <c r="G34" s="11"/>
      <c r="H34" s="145" t="s">
        <v>50</v>
      </c>
      <c r="I34" s="143"/>
      <c r="J34" s="144"/>
      <c r="K34" s="6"/>
      <c r="L34" s="102"/>
      <c r="M34" s="29"/>
    </row>
    <row r="35" spans="1:13" ht="18" customHeight="1">
      <c r="A35" s="25"/>
      <c r="B35" s="11"/>
      <c r="C35" s="123" t="s">
        <v>51</v>
      </c>
      <c r="D35" s="124"/>
      <c r="E35" s="124"/>
      <c r="F35" s="125"/>
      <c r="G35" s="87"/>
      <c r="H35" s="145" t="s">
        <v>52</v>
      </c>
      <c r="I35" s="143"/>
      <c r="J35" s="144"/>
      <c r="K35" s="6"/>
      <c r="L35" s="102"/>
      <c r="M35" s="29"/>
    </row>
    <row r="36" spans="1:13" ht="18" customHeight="1">
      <c r="A36" s="25"/>
      <c r="B36" s="11"/>
      <c r="C36" s="98"/>
      <c r="G36" s="87"/>
      <c r="H36" s="145" t="s">
        <v>53</v>
      </c>
      <c r="I36" s="143"/>
      <c r="J36" s="144"/>
      <c r="K36" s="6"/>
      <c r="L36" s="102"/>
      <c r="M36" s="29"/>
    </row>
    <row r="37" spans="1:13" ht="18" customHeight="1">
      <c r="A37" s="25"/>
      <c r="B37" s="11"/>
      <c r="C37" s="86" t="s">
        <v>1</v>
      </c>
      <c r="D37" s="117" t="str">
        <f>crops!C10</f>
        <v>Fuel,Oil</v>
      </c>
      <c r="E37" s="118"/>
      <c r="F37" s="114">
        <f>crops!K26</f>
        <v>0</v>
      </c>
      <c r="G37" s="87"/>
      <c r="H37" s="145" t="s">
        <v>54</v>
      </c>
      <c r="I37" s="143"/>
      <c r="J37" s="144"/>
      <c r="K37" s="6"/>
      <c r="L37" s="102"/>
      <c r="M37" s="29"/>
    </row>
    <row r="38" spans="1:13" ht="18" customHeight="1">
      <c r="A38" s="25"/>
      <c r="B38" s="11"/>
      <c r="C38" s="87"/>
      <c r="D38" s="117" t="str">
        <f>crops!C11</f>
        <v>Repairs</v>
      </c>
      <c r="E38" s="118"/>
      <c r="F38" s="114">
        <f>crops!K27</f>
        <v>0</v>
      </c>
      <c r="G38" s="87"/>
      <c r="H38" s="145" t="s">
        <v>55</v>
      </c>
      <c r="I38" s="143"/>
      <c r="J38" s="144"/>
      <c r="K38" s="6"/>
      <c r="L38" s="102"/>
      <c r="M38" s="29"/>
    </row>
    <row r="39" spans="1:13" ht="18" customHeight="1">
      <c r="A39" s="25"/>
      <c r="B39" s="11"/>
      <c r="C39" s="87"/>
      <c r="D39" s="117" t="str">
        <f>crops!C12</f>
        <v>Seed</v>
      </c>
      <c r="E39" s="118"/>
      <c r="F39" s="114">
        <f>crops!K28</f>
        <v>0</v>
      </c>
      <c r="G39" s="87"/>
      <c r="H39" s="145" t="s">
        <v>56</v>
      </c>
      <c r="I39" s="143"/>
      <c r="J39" s="144"/>
      <c r="K39" s="6"/>
      <c r="L39" s="102"/>
      <c r="M39" s="29"/>
    </row>
    <row r="40" spans="1:13" ht="18" customHeight="1">
      <c r="A40" s="25"/>
      <c r="B40" s="11"/>
      <c r="C40" s="87"/>
      <c r="D40" s="117" t="str">
        <f>crops!C13</f>
        <v>Fertiliser</v>
      </c>
      <c r="E40" s="118"/>
      <c r="F40" s="114">
        <f>crops!K29</f>
        <v>0</v>
      </c>
      <c r="G40" s="87"/>
      <c r="H40" s="145" t="s">
        <v>57</v>
      </c>
      <c r="I40" s="143"/>
      <c r="J40" s="144"/>
      <c r="K40" s="6"/>
      <c r="L40" s="102"/>
      <c r="M40" s="29"/>
    </row>
    <row r="41" spans="1:13" ht="18" customHeight="1">
      <c r="A41" s="25"/>
      <c r="B41" s="11"/>
      <c r="C41" s="87"/>
      <c r="D41" s="117" t="str">
        <f>crops!C14</f>
        <v>Chemicals</v>
      </c>
      <c r="E41" s="118"/>
      <c r="F41" s="114">
        <f>crops!K30</f>
        <v>0</v>
      </c>
      <c r="G41" s="87"/>
      <c r="H41" s="145" t="s">
        <v>58</v>
      </c>
      <c r="I41" s="143"/>
      <c r="J41" s="144"/>
      <c r="K41" s="6"/>
      <c r="L41" s="102"/>
      <c r="M41" s="29"/>
    </row>
    <row r="42" spans="1:13" ht="18" customHeight="1">
      <c r="A42" s="25"/>
      <c r="B42" s="11"/>
      <c r="C42" s="87"/>
      <c r="D42" s="117" t="str">
        <f>crops!C15</f>
        <v>Harvesting</v>
      </c>
      <c r="E42" s="118"/>
      <c r="F42" s="114">
        <f>crops!K31</f>
        <v>0</v>
      </c>
      <c r="G42" s="87"/>
      <c r="H42" s="145" t="s">
        <v>59</v>
      </c>
      <c r="I42" s="143"/>
      <c r="J42" s="144"/>
      <c r="K42" s="6"/>
      <c r="L42" s="102"/>
      <c r="M42" s="29"/>
    </row>
    <row r="43" spans="1:13" ht="18" customHeight="1">
      <c r="A43" s="25"/>
      <c r="B43" s="11"/>
      <c r="C43" s="87"/>
      <c r="D43" s="117" t="str">
        <f>crops!C16</f>
        <v xml:space="preserve">Freight   </v>
      </c>
      <c r="E43" s="118"/>
      <c r="F43" s="114">
        <f>crops!K32</f>
        <v>0</v>
      </c>
      <c r="G43" s="87"/>
      <c r="H43" s="145" t="s">
        <v>60</v>
      </c>
      <c r="I43" s="143"/>
      <c r="J43" s="144"/>
      <c r="K43" s="6"/>
      <c r="L43" s="102"/>
      <c r="M43" s="29"/>
    </row>
    <row r="44" spans="1:13" ht="18" customHeight="1" thickBot="1">
      <c r="A44" s="25"/>
      <c r="B44" s="11"/>
      <c r="C44" s="87"/>
      <c r="D44" s="101"/>
      <c r="E44" s="100"/>
      <c r="F44" s="115"/>
      <c r="G44" s="87"/>
      <c r="H44" s="145" t="s">
        <v>61</v>
      </c>
      <c r="I44" s="143"/>
      <c r="J44" s="144"/>
      <c r="K44" s="6"/>
      <c r="L44" s="102"/>
      <c r="M44" s="29"/>
    </row>
    <row r="45" spans="1:13" ht="18" customHeight="1" thickBot="1">
      <c r="A45" s="27"/>
      <c r="B45" s="28"/>
      <c r="C45" s="87"/>
      <c r="D45" s="126" t="s">
        <v>62</v>
      </c>
      <c r="E45" s="100"/>
      <c r="F45" s="116">
        <f>SUM(F37:F43)</f>
        <v>0</v>
      </c>
      <c r="G45" s="28"/>
      <c r="H45" s="145" t="s">
        <v>63</v>
      </c>
      <c r="I45" s="143"/>
      <c r="J45" s="144"/>
      <c r="K45" s="6"/>
      <c r="L45" s="102"/>
      <c r="M45" s="29"/>
    </row>
    <row r="46" spans="1:13" ht="18" customHeight="1">
      <c r="A46" s="27"/>
      <c r="B46" s="31"/>
      <c r="C46" s="97"/>
      <c r="D46" s="97"/>
      <c r="E46" s="97"/>
      <c r="F46" s="31"/>
      <c r="G46" s="28"/>
      <c r="H46" s="145" t="s">
        <v>64</v>
      </c>
      <c r="I46" s="143"/>
      <c r="J46" s="144"/>
      <c r="K46" s="6"/>
      <c r="L46" s="102"/>
      <c r="M46" s="29"/>
    </row>
    <row r="47" spans="1:13" ht="18" customHeight="1">
      <c r="A47" s="27"/>
      <c r="F47" s="11"/>
      <c r="G47" s="28"/>
      <c r="H47" s="145" t="s">
        <v>65</v>
      </c>
      <c r="I47" s="143"/>
      <c r="J47" s="144"/>
      <c r="K47" s="6"/>
      <c r="L47" s="102"/>
      <c r="M47" s="29"/>
    </row>
    <row r="48" spans="1:13" ht="18" customHeight="1">
      <c r="A48" s="27" t="s">
        <v>1</v>
      </c>
      <c r="F48" s="31"/>
      <c r="G48" s="28"/>
      <c r="H48" s="145" t="s">
        <v>66</v>
      </c>
      <c r="I48" s="143"/>
      <c r="J48" s="144"/>
      <c r="K48" s="6"/>
      <c r="L48" s="102"/>
      <c r="M48" s="29"/>
    </row>
    <row r="49" spans="1:13" ht="18" customHeight="1">
      <c r="A49" s="27"/>
      <c r="F49" s="28" t="s">
        <v>1</v>
      </c>
      <c r="G49" s="28"/>
      <c r="H49" s="145" t="s">
        <v>67</v>
      </c>
      <c r="I49" s="143"/>
      <c r="J49" s="144"/>
      <c r="K49" s="384">
        <f>sheep!J32+cattle!J32</f>
        <v>0</v>
      </c>
      <c r="L49" s="102"/>
      <c r="M49" s="29"/>
    </row>
    <row r="50" spans="1:13" ht="18" customHeight="1">
      <c r="A50" s="27" t="s">
        <v>1</v>
      </c>
      <c r="F50" s="28" t="s">
        <v>1</v>
      </c>
      <c r="G50" s="28"/>
      <c r="H50" s="145" t="s">
        <v>68</v>
      </c>
      <c r="I50" s="143"/>
      <c r="J50" s="144"/>
      <c r="K50" s="6"/>
      <c r="L50" s="102"/>
      <c r="M50" s="29"/>
    </row>
    <row r="51" spans="1:13" ht="18" customHeight="1">
      <c r="A51" s="27" t="s">
        <v>1</v>
      </c>
      <c r="F51" s="28" t="s">
        <v>1</v>
      </c>
      <c r="G51" s="28"/>
      <c r="H51" s="145" t="s">
        <v>69</v>
      </c>
      <c r="I51" s="143"/>
      <c r="J51" s="144"/>
      <c r="K51" s="384">
        <f>F45</f>
        <v>0</v>
      </c>
      <c r="L51" s="102"/>
      <c r="M51" s="29"/>
    </row>
    <row r="52" spans="1:13" ht="18" customHeight="1" thickBot="1">
      <c r="A52" s="27" t="s">
        <v>1</v>
      </c>
      <c r="F52" s="28" t="s">
        <v>1</v>
      </c>
      <c r="G52" s="28"/>
      <c r="H52" s="145" t="s">
        <v>70</v>
      </c>
      <c r="I52" s="143"/>
      <c r="J52" s="144"/>
      <c r="K52" s="103"/>
      <c r="L52" s="146">
        <f>SUM(K28:K52)</f>
        <v>0</v>
      </c>
      <c r="M52" s="29"/>
    </row>
    <row r="53" spans="1:13" ht="18" customHeight="1">
      <c r="A53" s="27" t="s">
        <v>1</v>
      </c>
      <c r="F53" s="28" t="s">
        <v>1</v>
      </c>
      <c r="G53" s="28"/>
      <c r="H53" s="11"/>
      <c r="I53" s="11"/>
      <c r="J53" s="31"/>
      <c r="K53" s="7"/>
      <c r="L53" s="5"/>
      <c r="M53" s="26"/>
    </row>
    <row r="54" spans="1:13" ht="18.75" customHeight="1">
      <c r="A54" s="27" t="s">
        <v>1</v>
      </c>
      <c r="F54" s="28" t="s">
        <v>1</v>
      </c>
      <c r="G54" s="28"/>
      <c r="H54" s="11"/>
      <c r="I54" s="11"/>
      <c r="J54" s="126" t="s">
        <v>71</v>
      </c>
      <c r="K54" s="11"/>
      <c r="L54" s="28"/>
      <c r="M54" s="133">
        <f>L52</f>
        <v>0</v>
      </c>
    </row>
    <row r="55" spans="1:13" ht="15.75" thickBot="1">
      <c r="A55" s="27" t="s">
        <v>1</v>
      </c>
      <c r="F55" s="28" t="s">
        <v>1</v>
      </c>
      <c r="G55" s="28"/>
      <c r="H55" s="11"/>
      <c r="I55" s="11"/>
      <c r="J55" s="31"/>
      <c r="K55" s="31"/>
      <c r="L55" s="11"/>
      <c r="M55" s="26"/>
    </row>
    <row r="56" spans="1:13" ht="15.75" thickTop="1">
      <c r="A56" s="27" t="s">
        <v>1</v>
      </c>
      <c r="F56" s="28" t="s">
        <v>1</v>
      </c>
      <c r="G56" s="28"/>
      <c r="H56" s="11"/>
      <c r="I56" s="147"/>
      <c r="J56" s="126" t="s">
        <v>72</v>
      </c>
      <c r="K56" s="129"/>
      <c r="L56" s="130"/>
      <c r="M56" s="131"/>
    </row>
    <row r="57" spans="1:13" ht="18.75" customHeight="1">
      <c r="A57" s="27" t="s">
        <v>1</v>
      </c>
      <c r="B57" s="11"/>
      <c r="C57" s="11"/>
      <c r="D57" s="11"/>
      <c r="E57" s="11"/>
      <c r="F57" s="11"/>
      <c r="G57" s="28"/>
      <c r="H57" s="11"/>
      <c r="I57" s="147"/>
      <c r="J57" s="126" t="s">
        <v>73</v>
      </c>
      <c r="K57" s="129"/>
      <c r="L57" s="132"/>
      <c r="M57" s="133">
        <f>M26-M54</f>
        <v>0</v>
      </c>
    </row>
    <row r="58" spans="1:13" ht="15.75" thickBot="1">
      <c r="A58" s="27"/>
      <c r="B58" s="11"/>
      <c r="C58" s="11"/>
      <c r="D58" s="11"/>
      <c r="E58" s="11"/>
      <c r="F58" s="11"/>
      <c r="G58" s="11"/>
      <c r="H58" s="11"/>
      <c r="I58" s="28"/>
      <c r="J58" s="126" t="s">
        <v>1</v>
      </c>
      <c r="K58" s="129"/>
      <c r="L58" s="132"/>
      <c r="M58" s="148"/>
    </row>
    <row r="59" spans="1:13" ht="16.5" thickTop="1" thickBot="1">
      <c r="A59" s="38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37"/>
    </row>
    <row r="60" spans="1:13" ht="12.75" thickTop="1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budget</vt:lpstr>
      <vt:lpstr>debts</vt:lpstr>
      <vt:lpstr>crops</vt:lpstr>
      <vt:lpstr>cattle</vt:lpstr>
      <vt:lpstr>sheep</vt:lpstr>
      <vt:lpstr>wool</vt:lpstr>
      <vt:lpstr>qraa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budgets</dc:title>
  <dc:creator>Roger Herden</dc:creator>
  <cp:lastModifiedBy>Lloyd Dunlop</cp:lastModifiedBy>
  <dcterms:created xsi:type="dcterms:W3CDTF">2010-12-10T04:01:42Z</dcterms:created>
  <dcterms:modified xsi:type="dcterms:W3CDTF">2015-08-30T03:09:09Z</dcterms:modified>
</cp:coreProperties>
</file>